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B3289\Downloads\"/>
    </mc:Choice>
  </mc:AlternateContent>
  <xr:revisionPtr revIDLastSave="0" documentId="8_{42316BA0-B3F7-464D-A029-66D1A6256A04}" xr6:coauthVersionLast="47" xr6:coauthVersionMax="47" xr10:uidLastSave="{00000000-0000-0000-0000-000000000000}"/>
  <bookViews>
    <workbookView xWindow="-120" yWindow="-120" windowWidth="38640" windowHeight="21240" xr2:uid="{9E4B4BC3-B895-40F2-B28B-B600B65E23D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44" i="1" l="1"/>
  <c r="A4544" i="1"/>
  <c r="B4543" i="1"/>
  <c r="A4543" i="1"/>
  <c r="B4542" i="1"/>
  <c r="A4542" i="1"/>
  <c r="B4541" i="1"/>
  <c r="A4541" i="1"/>
  <c r="B4540" i="1"/>
  <c r="A4540" i="1"/>
  <c r="B4539" i="1"/>
  <c r="A4539" i="1"/>
  <c r="B4538" i="1"/>
  <c r="A4538" i="1"/>
  <c r="B4537" i="1"/>
  <c r="A4537" i="1"/>
  <c r="B4536" i="1"/>
  <c r="A4536" i="1"/>
  <c r="B4535" i="1"/>
  <c r="A4535" i="1"/>
  <c r="B4534" i="1"/>
  <c r="A4534" i="1"/>
  <c r="B4533" i="1"/>
  <c r="A4533" i="1"/>
  <c r="B4532" i="1"/>
  <c r="A4532" i="1"/>
  <c r="B4531" i="1"/>
  <c r="A4531" i="1"/>
  <c r="B4530" i="1"/>
  <c r="A4530" i="1"/>
  <c r="B4529" i="1"/>
  <c r="A4529" i="1"/>
  <c r="B4528" i="1"/>
  <c r="A4528" i="1"/>
  <c r="B4527" i="1"/>
  <c r="A4527" i="1"/>
  <c r="B4526" i="1"/>
  <c r="A4526" i="1"/>
  <c r="B4525" i="1"/>
  <c r="A4525" i="1"/>
  <c r="B4524" i="1"/>
  <c r="A4524" i="1"/>
  <c r="B4523" i="1"/>
  <c r="A4523" i="1"/>
  <c r="B4522" i="1"/>
  <c r="A4522" i="1"/>
  <c r="B4521" i="1"/>
  <c r="A4521" i="1"/>
  <c r="B4520" i="1"/>
  <c r="A4520" i="1"/>
  <c r="B4519" i="1"/>
  <c r="A4519" i="1"/>
  <c r="B4518" i="1"/>
  <c r="A4518" i="1"/>
  <c r="B4517" i="1"/>
  <c r="A4517" i="1"/>
  <c r="B4516" i="1"/>
  <c r="A4516" i="1"/>
  <c r="B4515" i="1"/>
  <c r="A4515" i="1"/>
  <c r="B4514" i="1"/>
  <c r="A4514" i="1"/>
  <c r="B4513" i="1"/>
  <c r="A4513" i="1"/>
  <c r="B4512" i="1"/>
  <c r="A4512" i="1"/>
  <c r="B4511" i="1"/>
  <c r="A4511" i="1"/>
  <c r="B4510" i="1"/>
  <c r="A4510" i="1"/>
  <c r="B4509" i="1"/>
  <c r="A4509" i="1"/>
  <c r="B4508" i="1"/>
  <c r="A4508" i="1"/>
  <c r="B4507" i="1"/>
  <c r="A4507" i="1"/>
  <c r="B4506" i="1"/>
  <c r="A4506" i="1"/>
  <c r="B4505" i="1"/>
  <c r="A4505" i="1"/>
  <c r="B4504" i="1"/>
  <c r="A4504" i="1"/>
  <c r="B4503" i="1"/>
  <c r="A4503" i="1"/>
  <c r="B4502" i="1"/>
  <c r="A4502" i="1"/>
  <c r="B4501" i="1"/>
  <c r="A4501" i="1"/>
  <c r="B4500" i="1"/>
  <c r="A4500" i="1"/>
  <c r="B4499" i="1"/>
  <c r="A4499" i="1"/>
  <c r="B4498" i="1"/>
  <c r="A4498" i="1"/>
  <c r="B4497" i="1"/>
  <c r="A4497" i="1"/>
  <c r="B4496" i="1"/>
  <c r="A4496" i="1"/>
  <c r="B4495" i="1"/>
  <c r="A4495" i="1"/>
  <c r="B4494" i="1"/>
  <c r="A4494" i="1"/>
  <c r="B4493" i="1"/>
  <c r="A4493" i="1"/>
  <c r="B4492" i="1"/>
  <c r="A4492" i="1"/>
  <c r="B4491" i="1"/>
  <c r="A4491" i="1"/>
  <c r="B4490" i="1"/>
  <c r="A4490" i="1"/>
  <c r="B4489" i="1"/>
  <c r="A4489" i="1"/>
  <c r="B4488" i="1"/>
  <c r="A4488" i="1"/>
  <c r="B4487" i="1"/>
  <c r="A4487" i="1"/>
  <c r="B4486" i="1"/>
  <c r="A4486" i="1"/>
  <c r="B4485" i="1"/>
  <c r="A4485" i="1"/>
  <c r="B4484" i="1"/>
  <c r="A4484" i="1"/>
  <c r="B4483" i="1"/>
  <c r="A4483" i="1"/>
  <c r="B4482" i="1"/>
  <c r="A4482" i="1"/>
  <c r="B4481" i="1"/>
  <c r="A4481" i="1"/>
  <c r="B4480" i="1"/>
  <c r="A4480" i="1"/>
  <c r="B4479" i="1"/>
  <c r="A4479" i="1"/>
  <c r="B4478" i="1"/>
  <c r="A4478" i="1"/>
  <c r="B4477" i="1"/>
  <c r="A4477" i="1"/>
  <c r="B4476" i="1"/>
  <c r="A4476" i="1"/>
  <c r="B4475" i="1"/>
  <c r="A4475" i="1"/>
  <c r="B4474" i="1"/>
  <c r="A4474" i="1"/>
  <c r="B4473" i="1"/>
  <c r="A4473" i="1"/>
  <c r="B4472" i="1"/>
  <c r="A4472" i="1"/>
  <c r="B4471" i="1"/>
  <c r="A4471" i="1"/>
  <c r="B4470" i="1"/>
  <c r="A4470" i="1"/>
  <c r="B4469" i="1"/>
  <c r="A4469" i="1"/>
  <c r="B4468" i="1"/>
  <c r="A4468" i="1"/>
  <c r="B4467" i="1"/>
  <c r="A4467" i="1"/>
  <c r="B4466" i="1"/>
  <c r="A4466" i="1"/>
  <c r="B4465" i="1"/>
  <c r="A4465" i="1"/>
  <c r="B4464" i="1"/>
  <c r="A4464" i="1"/>
  <c r="B4463" i="1"/>
  <c r="A4463" i="1"/>
  <c r="B4462" i="1"/>
  <c r="A4462" i="1"/>
  <c r="B4461" i="1"/>
  <c r="A4461" i="1"/>
  <c r="B4460" i="1"/>
  <c r="A4460" i="1"/>
  <c r="B4459" i="1"/>
  <c r="A4459" i="1"/>
  <c r="B4458" i="1"/>
  <c r="A4458" i="1"/>
  <c r="B4457" i="1"/>
  <c r="A4457" i="1"/>
  <c r="B4456" i="1"/>
  <c r="A4456" i="1"/>
  <c r="B4455" i="1"/>
  <c r="A4455" i="1"/>
  <c r="B4454" i="1"/>
  <c r="A4454" i="1"/>
  <c r="B4453" i="1"/>
  <c r="A4453" i="1"/>
  <c r="B4452" i="1"/>
  <c r="A4452" i="1"/>
  <c r="B4451" i="1"/>
  <c r="A4451" i="1"/>
  <c r="B4450" i="1"/>
  <c r="A4450" i="1"/>
  <c r="B4449" i="1"/>
  <c r="A4449" i="1"/>
  <c r="B4448" i="1"/>
  <c r="A4448" i="1"/>
  <c r="B4447" i="1"/>
  <c r="A4447" i="1"/>
  <c r="B4446" i="1"/>
  <c r="A4446" i="1"/>
  <c r="B4445" i="1"/>
  <c r="A4445" i="1"/>
  <c r="B4444" i="1"/>
  <c r="A4444" i="1"/>
  <c r="B4443" i="1"/>
  <c r="A4443" i="1"/>
  <c r="B4442" i="1"/>
  <c r="A4442" i="1"/>
  <c r="B4441" i="1"/>
  <c r="A4441" i="1"/>
  <c r="B4440" i="1"/>
  <c r="A4440" i="1"/>
  <c r="B4439" i="1"/>
  <c r="A4439" i="1"/>
  <c r="B4438" i="1"/>
  <c r="A4438" i="1"/>
  <c r="B4437" i="1"/>
  <c r="A4437" i="1"/>
  <c r="B4436" i="1"/>
  <c r="A4436" i="1"/>
  <c r="B4435" i="1"/>
  <c r="A4435" i="1"/>
  <c r="B4434" i="1"/>
  <c r="A4434" i="1"/>
  <c r="B4433" i="1"/>
  <c r="A4433" i="1"/>
  <c r="B4432" i="1"/>
  <c r="A4432" i="1"/>
  <c r="B4431" i="1"/>
  <c r="A4431" i="1"/>
  <c r="B4430" i="1"/>
  <c r="A4430" i="1"/>
  <c r="B4429" i="1"/>
  <c r="A4429" i="1"/>
  <c r="B4428" i="1"/>
  <c r="A4428" i="1"/>
  <c r="B4427" i="1"/>
  <c r="A4427" i="1"/>
  <c r="B4426" i="1"/>
  <c r="A4426" i="1"/>
  <c r="B4425" i="1"/>
  <c r="A4425" i="1"/>
  <c r="B4424" i="1"/>
  <c r="A4424" i="1"/>
  <c r="B4423" i="1"/>
  <c r="A4423" i="1"/>
  <c r="B4422" i="1"/>
  <c r="A4422" i="1"/>
  <c r="B4421" i="1"/>
  <c r="A4421" i="1"/>
  <c r="B4420" i="1"/>
  <c r="A4420" i="1"/>
  <c r="B4419" i="1"/>
  <c r="A4419" i="1"/>
  <c r="B4418" i="1"/>
  <c r="A4418" i="1"/>
  <c r="B4417" i="1"/>
  <c r="A4417" i="1"/>
  <c r="B4416" i="1"/>
  <c r="A4416" i="1"/>
  <c r="B4415" i="1"/>
  <c r="A4415" i="1"/>
  <c r="B4414" i="1"/>
  <c r="A4414" i="1"/>
  <c r="B4413" i="1"/>
  <c r="A4413" i="1"/>
  <c r="B4412" i="1"/>
  <c r="A4412" i="1"/>
  <c r="B4411" i="1"/>
  <c r="A4411" i="1"/>
  <c r="B4410" i="1"/>
  <c r="A4410" i="1"/>
  <c r="B4409" i="1"/>
  <c r="A4409" i="1"/>
  <c r="B4408" i="1"/>
  <c r="A4408" i="1"/>
  <c r="B4407" i="1"/>
  <c r="A4407" i="1"/>
  <c r="B4406" i="1"/>
  <c r="A4406" i="1"/>
  <c r="B4405" i="1"/>
  <c r="A4405" i="1"/>
  <c r="B4404" i="1"/>
  <c r="A4404" i="1"/>
  <c r="B4403" i="1"/>
  <c r="A4403" i="1"/>
  <c r="B4402" i="1"/>
  <c r="A4402" i="1"/>
  <c r="B4401" i="1"/>
  <c r="A4401" i="1"/>
  <c r="B4400" i="1"/>
  <c r="A4400" i="1"/>
  <c r="B4399" i="1"/>
  <c r="A4399" i="1"/>
  <c r="B4398" i="1"/>
  <c r="A4398" i="1"/>
  <c r="B4397" i="1"/>
  <c r="A4397" i="1"/>
  <c r="B4396" i="1"/>
  <c r="A4396" i="1"/>
  <c r="B4395" i="1"/>
  <c r="A4395" i="1"/>
  <c r="B4394" i="1"/>
  <c r="A4394" i="1"/>
  <c r="B4393" i="1"/>
  <c r="A4393" i="1"/>
  <c r="B4392" i="1"/>
  <c r="A4392" i="1"/>
  <c r="B4391" i="1"/>
  <c r="A4391" i="1"/>
  <c r="B4390" i="1"/>
  <c r="A4390" i="1"/>
  <c r="B4389" i="1"/>
  <c r="A4389" i="1"/>
  <c r="B4388" i="1"/>
  <c r="A4388" i="1"/>
  <c r="B4387" i="1"/>
  <c r="A4387" i="1"/>
  <c r="B4386" i="1"/>
  <c r="A4386" i="1"/>
  <c r="B4385" i="1"/>
  <c r="A4385" i="1"/>
  <c r="B4384" i="1"/>
  <c r="A4384" i="1"/>
  <c r="B4383" i="1"/>
  <c r="A4383" i="1"/>
  <c r="B4382" i="1"/>
  <c r="A4382" i="1"/>
  <c r="B4381" i="1"/>
  <c r="A4381" i="1"/>
  <c r="B4380" i="1"/>
  <c r="A4380" i="1"/>
  <c r="B4379" i="1"/>
  <c r="A4379" i="1"/>
  <c r="B4378" i="1"/>
  <c r="A4378" i="1"/>
  <c r="B4377" i="1"/>
  <c r="A4377" i="1"/>
  <c r="B4376" i="1"/>
  <c r="A4376" i="1"/>
  <c r="B4375" i="1"/>
  <c r="A4375" i="1"/>
  <c r="B4374" i="1"/>
  <c r="A4374" i="1"/>
  <c r="B4373" i="1"/>
  <c r="A4373" i="1"/>
  <c r="B4372" i="1"/>
  <c r="A4372" i="1"/>
  <c r="B4371" i="1"/>
  <c r="A4371" i="1"/>
  <c r="B4370" i="1"/>
  <c r="A4370" i="1"/>
  <c r="B4369" i="1"/>
  <c r="A4369" i="1"/>
  <c r="B4368" i="1"/>
  <c r="A4368" i="1"/>
  <c r="B4367" i="1"/>
  <c r="A4367" i="1"/>
  <c r="B4366" i="1"/>
  <c r="A4366" i="1"/>
  <c r="B4365" i="1"/>
  <c r="A4365" i="1"/>
  <c r="B4364" i="1"/>
  <c r="A4364" i="1"/>
  <c r="B4363" i="1"/>
  <c r="A4363" i="1"/>
  <c r="B4362" i="1"/>
  <c r="A4362" i="1"/>
  <c r="B4361" i="1"/>
  <c r="A4361" i="1"/>
  <c r="B4360" i="1"/>
  <c r="A4360" i="1"/>
  <c r="B4359" i="1"/>
  <c r="A4359" i="1"/>
  <c r="B4358" i="1"/>
  <c r="A4358" i="1"/>
  <c r="B4357" i="1"/>
  <c r="A4357" i="1"/>
  <c r="B4356" i="1"/>
  <c r="A4356" i="1"/>
  <c r="B4355" i="1"/>
  <c r="A4355" i="1"/>
  <c r="B4354" i="1"/>
  <c r="A4354" i="1"/>
  <c r="B4353" i="1"/>
  <c r="A4353" i="1"/>
  <c r="B4352" i="1"/>
  <c r="A4352" i="1"/>
  <c r="B4351" i="1"/>
  <c r="A4351" i="1"/>
  <c r="B4350" i="1"/>
  <c r="A4350" i="1"/>
  <c r="B4349" i="1"/>
  <c r="A4349" i="1"/>
  <c r="B4348" i="1"/>
  <c r="A4348" i="1"/>
  <c r="B4347" i="1"/>
  <c r="A4347" i="1"/>
  <c r="B4346" i="1"/>
  <c r="A4346" i="1"/>
  <c r="B4345" i="1"/>
  <c r="A4345" i="1"/>
  <c r="B4344" i="1"/>
  <c r="A4344" i="1"/>
  <c r="B4343" i="1"/>
  <c r="A4343" i="1"/>
  <c r="B4342" i="1"/>
  <c r="A4342" i="1"/>
  <c r="B4341" i="1"/>
  <c r="A4341" i="1"/>
  <c r="B4340" i="1"/>
  <c r="A4340" i="1"/>
  <c r="B4339" i="1"/>
  <c r="A4339" i="1"/>
  <c r="B4338" i="1"/>
  <c r="A4338" i="1"/>
  <c r="B4337" i="1"/>
  <c r="A4337" i="1"/>
  <c r="B4336" i="1"/>
  <c r="A4336" i="1"/>
  <c r="B4335" i="1"/>
  <c r="A4335" i="1"/>
  <c r="B4334" i="1"/>
  <c r="A4334" i="1"/>
  <c r="B4333" i="1"/>
  <c r="A4333" i="1"/>
  <c r="B4332" i="1"/>
  <c r="A4332" i="1"/>
  <c r="B4331" i="1"/>
  <c r="A4331" i="1"/>
  <c r="B4330" i="1"/>
  <c r="A4330" i="1"/>
  <c r="B4329" i="1"/>
  <c r="A4329" i="1"/>
  <c r="B4328" i="1"/>
  <c r="A4328" i="1"/>
  <c r="B4327" i="1"/>
  <c r="A4327" i="1"/>
  <c r="B4326" i="1"/>
  <c r="A4326" i="1"/>
  <c r="B4325" i="1"/>
  <c r="A4325" i="1"/>
  <c r="B4324" i="1"/>
  <c r="A4324" i="1"/>
  <c r="B4323" i="1"/>
  <c r="A4323" i="1"/>
  <c r="B4322" i="1"/>
  <c r="A4322" i="1"/>
  <c r="B4321" i="1"/>
  <c r="A4321" i="1"/>
  <c r="B4320" i="1"/>
  <c r="A4320" i="1"/>
  <c r="B4319" i="1"/>
  <c r="A4319" i="1"/>
  <c r="B4318" i="1"/>
  <c r="A4318" i="1"/>
  <c r="B4317" i="1"/>
  <c r="A4317" i="1"/>
  <c r="B4316" i="1"/>
  <c r="A4316" i="1"/>
  <c r="B4315" i="1"/>
  <c r="A4315" i="1"/>
  <c r="B4314" i="1"/>
  <c r="A4314" i="1"/>
  <c r="B4313" i="1"/>
  <c r="A4313" i="1"/>
  <c r="B4312" i="1"/>
  <c r="A4312" i="1"/>
  <c r="B4311" i="1"/>
  <c r="A4311" i="1"/>
  <c r="B4310" i="1"/>
  <c r="A4310" i="1"/>
  <c r="B4309" i="1"/>
  <c r="A4309" i="1"/>
  <c r="B4308" i="1"/>
  <c r="A4308" i="1"/>
  <c r="B4307" i="1"/>
  <c r="A4307" i="1"/>
  <c r="B4306" i="1"/>
  <c r="A4306" i="1"/>
  <c r="B4305" i="1"/>
  <c r="A4305" i="1"/>
  <c r="B4304" i="1"/>
  <c r="A4304" i="1"/>
  <c r="B4303" i="1"/>
  <c r="A4303" i="1"/>
  <c r="B4302" i="1"/>
  <c r="A4302" i="1"/>
  <c r="B4301" i="1"/>
  <c r="A4301" i="1"/>
  <c r="B4300" i="1"/>
  <c r="A4300" i="1"/>
  <c r="B4299" i="1"/>
  <c r="A4299" i="1"/>
  <c r="B4298" i="1"/>
  <c r="A4298" i="1"/>
  <c r="B4297" i="1"/>
  <c r="A4297" i="1"/>
  <c r="B4296" i="1"/>
  <c r="A4296" i="1"/>
  <c r="B4295" i="1"/>
  <c r="A4295" i="1"/>
  <c r="B4294" i="1"/>
  <c r="A4294" i="1"/>
  <c r="B4293" i="1"/>
  <c r="A4293" i="1"/>
  <c r="B4292" i="1"/>
  <c r="A4292" i="1"/>
  <c r="B4291" i="1"/>
  <c r="A4291" i="1"/>
  <c r="B4290" i="1"/>
  <c r="A4290" i="1"/>
  <c r="B4289" i="1"/>
  <c r="A4289" i="1"/>
  <c r="B4288" i="1"/>
  <c r="A4288" i="1"/>
  <c r="B4287" i="1"/>
  <c r="A4287" i="1"/>
  <c r="B4286" i="1"/>
  <c r="A4286" i="1"/>
  <c r="B4285" i="1"/>
  <c r="A4285" i="1"/>
  <c r="B4284" i="1"/>
  <c r="A4284" i="1"/>
  <c r="B4283" i="1"/>
  <c r="A4283" i="1"/>
  <c r="B4282" i="1"/>
  <c r="A4282" i="1"/>
  <c r="B4281" i="1"/>
  <c r="A4281" i="1"/>
  <c r="B4280" i="1"/>
  <c r="A4280" i="1"/>
  <c r="B4279" i="1"/>
  <c r="A4279" i="1"/>
  <c r="B4278" i="1"/>
  <c r="A4278" i="1"/>
  <c r="B4277" i="1"/>
  <c r="A4277" i="1"/>
  <c r="B4276" i="1"/>
  <c r="A4276" i="1"/>
  <c r="B4275" i="1"/>
  <c r="A4275" i="1"/>
  <c r="B4274" i="1"/>
  <c r="A4274" i="1"/>
  <c r="B4273" i="1"/>
  <c r="A4273" i="1"/>
  <c r="B4272" i="1"/>
  <c r="A4272" i="1"/>
  <c r="B4271" i="1"/>
  <c r="A4271" i="1"/>
  <c r="B4270" i="1"/>
  <c r="A4270" i="1"/>
  <c r="B4269" i="1"/>
  <c r="A4269" i="1"/>
  <c r="B4268" i="1"/>
  <c r="A4268" i="1"/>
  <c r="B4267" i="1"/>
  <c r="A4267" i="1"/>
  <c r="B4266" i="1"/>
  <c r="A4266" i="1"/>
  <c r="B4265" i="1"/>
  <c r="A4265" i="1"/>
  <c r="B4264" i="1"/>
  <c r="A4264" i="1"/>
  <c r="B4263" i="1"/>
  <c r="A4263" i="1"/>
  <c r="B4262" i="1"/>
  <c r="A4262" i="1"/>
  <c r="B4261" i="1"/>
  <c r="A4261" i="1"/>
  <c r="B4260" i="1"/>
  <c r="A4260" i="1"/>
  <c r="B4259" i="1"/>
  <c r="A4259" i="1"/>
  <c r="B4258" i="1"/>
  <c r="A4258" i="1"/>
  <c r="B4257" i="1"/>
  <c r="A4257" i="1"/>
  <c r="B4256" i="1"/>
  <c r="A4256" i="1"/>
  <c r="B4255" i="1"/>
  <c r="A4255" i="1"/>
  <c r="B4254" i="1"/>
  <c r="A4254" i="1"/>
  <c r="B4253" i="1"/>
  <c r="A4253" i="1"/>
  <c r="B4252" i="1"/>
  <c r="A4252" i="1"/>
  <c r="B4251" i="1"/>
  <c r="A4251" i="1"/>
  <c r="B4250" i="1"/>
  <c r="A4250" i="1"/>
  <c r="B4249" i="1"/>
  <c r="A4249" i="1"/>
  <c r="B4248" i="1"/>
  <c r="A4248" i="1"/>
  <c r="B4247" i="1"/>
  <c r="A4247" i="1"/>
  <c r="B4246" i="1"/>
  <c r="A4246" i="1"/>
  <c r="B4245" i="1"/>
  <c r="A4245" i="1"/>
  <c r="B4244" i="1"/>
  <c r="A4244" i="1"/>
  <c r="B4243" i="1"/>
  <c r="A4243" i="1"/>
  <c r="B4242" i="1"/>
  <c r="A4242" i="1"/>
  <c r="B4241" i="1"/>
  <c r="A4241" i="1"/>
  <c r="B4240" i="1"/>
  <c r="A4240" i="1"/>
  <c r="B4239" i="1"/>
  <c r="A4239" i="1"/>
  <c r="B4238" i="1"/>
  <c r="A4238" i="1"/>
  <c r="B4237" i="1"/>
  <c r="A4237" i="1"/>
  <c r="B4236" i="1"/>
  <c r="A4236" i="1"/>
  <c r="B4235" i="1"/>
  <c r="A4235" i="1"/>
  <c r="B4234" i="1"/>
  <c r="A4234" i="1"/>
  <c r="B4233" i="1"/>
  <c r="A4233" i="1"/>
  <c r="B4232" i="1"/>
  <c r="A4232" i="1"/>
  <c r="B4231" i="1"/>
  <c r="A4231" i="1"/>
  <c r="B4230" i="1"/>
  <c r="A4230" i="1"/>
  <c r="B4229" i="1"/>
  <c r="A4229" i="1"/>
  <c r="B4228" i="1"/>
  <c r="A4228" i="1"/>
  <c r="B4227" i="1"/>
  <c r="A4227" i="1"/>
  <c r="B4226" i="1"/>
  <c r="A4226" i="1"/>
  <c r="B4225" i="1"/>
  <c r="A4225" i="1"/>
  <c r="B4224" i="1"/>
  <c r="A4224" i="1"/>
  <c r="B4223" i="1"/>
  <c r="A4223" i="1"/>
  <c r="B4222" i="1"/>
  <c r="A4222" i="1"/>
  <c r="B4221" i="1"/>
  <c r="A4221" i="1"/>
  <c r="B4220" i="1"/>
  <c r="A4220" i="1"/>
  <c r="B4219" i="1"/>
  <c r="A4219" i="1"/>
  <c r="B4218" i="1"/>
  <c r="A4218" i="1"/>
  <c r="B4217" i="1"/>
  <c r="A4217" i="1"/>
  <c r="B4216" i="1"/>
  <c r="A4216" i="1"/>
  <c r="B4215" i="1"/>
  <c r="A4215" i="1"/>
  <c r="B4214" i="1"/>
  <c r="A4214" i="1"/>
  <c r="B4213" i="1"/>
  <c r="A4213" i="1"/>
  <c r="B4212" i="1"/>
  <c r="A4212" i="1"/>
  <c r="B4211" i="1"/>
  <c r="A4211" i="1"/>
  <c r="B4210" i="1"/>
  <c r="A4210" i="1"/>
  <c r="B4209" i="1"/>
  <c r="A4209" i="1"/>
  <c r="B4208" i="1"/>
  <c r="A4208" i="1"/>
  <c r="B4207" i="1"/>
  <c r="A4207" i="1"/>
  <c r="B4206" i="1"/>
  <c r="A4206" i="1"/>
  <c r="B4205" i="1"/>
  <c r="A4205" i="1"/>
  <c r="B4204" i="1"/>
  <c r="A4204" i="1"/>
  <c r="B4203" i="1"/>
  <c r="A4203" i="1"/>
  <c r="B4202" i="1"/>
  <c r="A4202" i="1"/>
  <c r="B4201" i="1"/>
  <c r="A4201" i="1"/>
  <c r="B4200" i="1"/>
  <c r="A4200" i="1"/>
  <c r="B4199" i="1"/>
  <c r="A4199" i="1"/>
  <c r="B4198" i="1"/>
  <c r="A4198" i="1"/>
  <c r="B4197" i="1"/>
  <c r="A4197" i="1"/>
  <c r="B4196" i="1"/>
  <c r="A4196" i="1"/>
  <c r="B4195" i="1"/>
  <c r="A4195" i="1"/>
  <c r="B4194" i="1"/>
  <c r="A4194" i="1"/>
  <c r="B4193" i="1"/>
  <c r="A4193" i="1"/>
  <c r="B4192" i="1"/>
  <c r="A4192" i="1"/>
  <c r="B4191" i="1"/>
  <c r="A4191" i="1"/>
  <c r="B4190" i="1"/>
  <c r="A4190" i="1"/>
  <c r="B4189" i="1"/>
  <c r="A4189" i="1"/>
  <c r="B4188" i="1"/>
  <c r="A4188" i="1"/>
  <c r="B4187" i="1"/>
  <c r="A4187" i="1"/>
  <c r="B4186" i="1"/>
  <c r="A4186" i="1"/>
  <c r="B4185" i="1"/>
  <c r="A4185" i="1"/>
  <c r="B4184" i="1"/>
  <c r="A4184" i="1"/>
  <c r="B4183" i="1"/>
  <c r="A4183" i="1"/>
  <c r="B4182" i="1"/>
  <c r="A4182" i="1"/>
  <c r="B4181" i="1"/>
  <c r="A4181" i="1"/>
  <c r="B4180" i="1"/>
  <c r="A4180" i="1"/>
  <c r="B4179" i="1"/>
  <c r="A4179" i="1"/>
  <c r="B4178" i="1"/>
  <c r="A4178" i="1"/>
  <c r="B4177" i="1"/>
  <c r="A4177" i="1"/>
  <c r="B4176" i="1"/>
  <c r="A4176" i="1"/>
  <c r="B4175" i="1"/>
  <c r="A4175" i="1"/>
  <c r="B4174" i="1"/>
  <c r="A4174" i="1"/>
  <c r="B4173" i="1"/>
  <c r="A4173" i="1"/>
  <c r="B4172" i="1"/>
  <c r="A4172" i="1"/>
  <c r="B4171" i="1"/>
  <c r="A4171" i="1"/>
  <c r="B4170" i="1"/>
  <c r="A4170" i="1"/>
  <c r="B4169" i="1"/>
  <c r="A4169" i="1"/>
  <c r="B4168" i="1"/>
  <c r="A4168" i="1"/>
  <c r="B4167" i="1"/>
  <c r="A4167" i="1"/>
  <c r="B4166" i="1"/>
  <c r="A4166" i="1"/>
  <c r="B4165" i="1"/>
  <c r="A4165" i="1"/>
  <c r="B4164" i="1"/>
  <c r="A4164" i="1"/>
  <c r="B4163" i="1"/>
  <c r="A4163" i="1"/>
  <c r="B4162" i="1"/>
  <c r="A4162" i="1"/>
  <c r="B4161" i="1"/>
  <c r="A4161" i="1"/>
  <c r="B4160" i="1"/>
  <c r="A4160" i="1"/>
  <c r="B4159" i="1"/>
  <c r="A4159" i="1"/>
  <c r="B4158" i="1"/>
  <c r="A4158" i="1"/>
  <c r="B4157" i="1"/>
  <c r="A4157" i="1"/>
  <c r="B4156" i="1"/>
  <c r="A4156" i="1"/>
  <c r="B4155" i="1"/>
  <c r="A4155" i="1"/>
  <c r="B4154" i="1"/>
  <c r="A4154" i="1"/>
  <c r="B4153" i="1"/>
  <c r="A4153" i="1"/>
  <c r="B4152" i="1"/>
  <c r="A4152" i="1"/>
  <c r="B4151" i="1"/>
  <c r="A4151" i="1"/>
  <c r="B4150" i="1"/>
  <c r="A4150" i="1"/>
  <c r="B4149" i="1"/>
  <c r="A4149" i="1"/>
  <c r="B4148" i="1"/>
  <c r="A4148" i="1"/>
  <c r="B4147" i="1"/>
  <c r="A4147" i="1"/>
  <c r="B4146" i="1"/>
  <c r="A4146" i="1"/>
  <c r="B4145" i="1"/>
  <c r="A4145" i="1"/>
  <c r="B4144" i="1"/>
  <c r="A4144" i="1"/>
  <c r="B4143" i="1"/>
  <c r="A4143" i="1"/>
  <c r="B4142" i="1"/>
  <c r="A4142" i="1"/>
  <c r="B4141" i="1"/>
  <c r="A4141" i="1"/>
  <c r="B4140" i="1"/>
  <c r="A4140" i="1"/>
  <c r="B4139" i="1"/>
  <c r="A4139" i="1"/>
  <c r="B4138" i="1"/>
  <c r="A4138" i="1"/>
  <c r="B4137" i="1"/>
  <c r="A4137" i="1"/>
  <c r="B4136" i="1"/>
  <c r="A4136" i="1"/>
  <c r="B4135" i="1"/>
  <c r="A4135" i="1"/>
  <c r="B4134" i="1"/>
  <c r="A4134" i="1"/>
  <c r="B4133" i="1"/>
  <c r="A4133" i="1"/>
  <c r="B4132" i="1"/>
  <c r="A4132" i="1"/>
  <c r="B4131" i="1"/>
  <c r="A4131" i="1"/>
  <c r="B4130" i="1"/>
  <c r="A4130" i="1"/>
  <c r="B4129" i="1"/>
  <c r="A4129" i="1"/>
  <c r="B4128" i="1"/>
  <c r="A4128" i="1"/>
  <c r="B4127" i="1"/>
  <c r="A4127" i="1"/>
  <c r="B4126" i="1"/>
  <c r="A4126" i="1"/>
  <c r="B4125" i="1"/>
  <c r="A4125" i="1"/>
  <c r="B4124" i="1"/>
  <c r="A4124" i="1"/>
  <c r="B4123" i="1"/>
  <c r="A4123" i="1"/>
  <c r="B4122" i="1"/>
  <c r="A4122" i="1"/>
  <c r="B4121" i="1"/>
  <c r="A4121" i="1"/>
  <c r="B4120" i="1"/>
  <c r="A4120" i="1"/>
  <c r="B4119" i="1"/>
  <c r="A4119" i="1"/>
  <c r="B4118" i="1"/>
  <c r="A4118" i="1"/>
  <c r="B4117" i="1"/>
  <c r="A4117" i="1"/>
  <c r="B4116" i="1"/>
  <c r="A4116" i="1"/>
  <c r="B4115" i="1"/>
  <c r="A4115" i="1"/>
  <c r="B4114" i="1"/>
  <c r="A4114" i="1"/>
  <c r="B4113" i="1"/>
  <c r="A4113" i="1"/>
  <c r="B4112" i="1"/>
  <c r="A4112" i="1"/>
  <c r="B4111" i="1"/>
  <c r="A4111" i="1"/>
  <c r="B4110" i="1"/>
  <c r="A4110" i="1"/>
  <c r="B4109" i="1"/>
  <c r="A4109" i="1"/>
  <c r="B4108" i="1"/>
  <c r="A4108" i="1"/>
  <c r="B4107" i="1"/>
  <c r="A4107" i="1"/>
  <c r="B4106" i="1"/>
  <c r="A4106" i="1"/>
  <c r="B4105" i="1"/>
  <c r="A4105" i="1"/>
  <c r="B4104" i="1"/>
  <c r="A4104" i="1"/>
  <c r="B4103" i="1"/>
  <c r="A4103" i="1"/>
  <c r="B4102" i="1"/>
  <c r="A4102" i="1"/>
  <c r="B4101" i="1"/>
  <c r="A4101" i="1"/>
  <c r="B4100" i="1"/>
  <c r="A4100" i="1"/>
  <c r="B4099" i="1"/>
  <c r="A4099" i="1"/>
  <c r="B4098" i="1"/>
  <c r="A4098" i="1"/>
  <c r="B4097" i="1"/>
  <c r="A4097" i="1"/>
  <c r="B4096" i="1"/>
  <c r="A4096" i="1"/>
  <c r="B4095" i="1"/>
  <c r="A4095" i="1"/>
  <c r="B4094" i="1"/>
  <c r="A4094" i="1"/>
  <c r="B4093" i="1"/>
  <c r="A4093" i="1"/>
  <c r="B4092" i="1"/>
  <c r="A4092" i="1"/>
  <c r="B4091" i="1"/>
  <c r="A4091" i="1"/>
  <c r="B4090" i="1"/>
  <c r="A4090" i="1"/>
  <c r="B4089" i="1"/>
  <c r="A4089" i="1"/>
  <c r="B4088" i="1"/>
  <c r="A4088" i="1"/>
  <c r="B4087" i="1"/>
  <c r="A4087" i="1"/>
  <c r="B4086" i="1"/>
  <c r="A4086" i="1"/>
  <c r="B4085" i="1"/>
  <c r="A4085" i="1"/>
  <c r="B4084" i="1"/>
  <c r="A4084" i="1"/>
  <c r="B4083" i="1"/>
  <c r="A4083" i="1"/>
  <c r="B4082" i="1"/>
  <c r="A4082" i="1"/>
  <c r="B4081" i="1"/>
  <c r="A4081" i="1"/>
  <c r="B4080" i="1"/>
  <c r="A4080" i="1"/>
  <c r="B4079" i="1"/>
  <c r="A4079" i="1"/>
  <c r="B4078" i="1"/>
  <c r="A4078" i="1"/>
  <c r="B4077" i="1"/>
  <c r="A4077" i="1"/>
  <c r="B4076" i="1"/>
  <c r="A4076" i="1"/>
  <c r="B4075" i="1"/>
  <c r="A4075" i="1"/>
  <c r="B4074" i="1"/>
  <c r="A4074" i="1"/>
  <c r="B4073" i="1"/>
  <c r="A4073" i="1"/>
  <c r="B4072" i="1"/>
  <c r="A4072" i="1"/>
  <c r="B4071" i="1"/>
  <c r="A4071" i="1"/>
  <c r="B4070" i="1"/>
  <c r="A4070" i="1"/>
  <c r="B4069" i="1"/>
  <c r="A4069" i="1"/>
  <c r="B4068" i="1"/>
  <c r="A4068" i="1"/>
  <c r="B4067" i="1"/>
  <c r="A4067" i="1"/>
  <c r="B4066" i="1"/>
  <c r="A4066" i="1"/>
  <c r="B4065" i="1"/>
  <c r="A4065" i="1"/>
  <c r="B4064" i="1"/>
  <c r="A4064" i="1"/>
  <c r="B4063" i="1"/>
  <c r="A4063" i="1"/>
  <c r="B4062" i="1"/>
  <c r="A4062" i="1"/>
  <c r="B4061" i="1"/>
  <c r="A4061" i="1"/>
  <c r="B4060" i="1"/>
  <c r="A4060" i="1"/>
  <c r="B4059" i="1"/>
  <c r="A4059" i="1"/>
  <c r="B4058" i="1"/>
  <c r="A4058" i="1"/>
  <c r="B4057" i="1"/>
  <c r="A4057" i="1"/>
  <c r="B4056" i="1"/>
  <c r="A4056" i="1"/>
  <c r="B4055" i="1"/>
  <c r="A4055" i="1"/>
  <c r="B4054" i="1"/>
  <c r="A4054" i="1"/>
  <c r="B4053" i="1"/>
  <c r="A4053" i="1"/>
  <c r="B4052" i="1"/>
  <c r="A4052" i="1"/>
  <c r="B4051" i="1"/>
  <c r="A4051" i="1"/>
  <c r="B4050" i="1"/>
  <c r="A4050" i="1"/>
  <c r="B4049" i="1"/>
  <c r="A4049" i="1"/>
  <c r="B4048" i="1"/>
  <c r="A4048" i="1"/>
  <c r="B4047" i="1"/>
  <c r="A4047" i="1"/>
  <c r="B4046" i="1"/>
  <c r="A4046" i="1"/>
  <c r="B4045" i="1"/>
  <c r="A4045" i="1"/>
  <c r="B4044" i="1"/>
  <c r="A4044" i="1"/>
  <c r="B4043" i="1"/>
  <c r="A4043" i="1"/>
  <c r="B4042" i="1"/>
  <c r="A4042" i="1"/>
  <c r="B4041" i="1"/>
  <c r="A4041" i="1"/>
  <c r="B4040" i="1"/>
  <c r="A4040" i="1"/>
  <c r="B4039" i="1"/>
  <c r="A4039" i="1"/>
  <c r="B4038" i="1"/>
  <c r="A4038" i="1"/>
  <c r="B4037" i="1"/>
  <c r="A4037" i="1"/>
  <c r="B4036" i="1"/>
  <c r="A4036" i="1"/>
  <c r="B4035" i="1"/>
  <c r="A4035" i="1"/>
  <c r="B4034" i="1"/>
  <c r="A4034" i="1"/>
  <c r="B4033" i="1"/>
  <c r="A4033" i="1"/>
  <c r="B4032" i="1"/>
  <c r="A4032" i="1"/>
  <c r="B4031" i="1"/>
  <c r="A4031" i="1"/>
  <c r="B4030" i="1"/>
  <c r="A4030" i="1"/>
  <c r="B4029" i="1"/>
  <c r="A4029" i="1"/>
  <c r="B4028" i="1"/>
  <c r="A4028" i="1"/>
  <c r="B4027" i="1"/>
  <c r="A4027" i="1"/>
  <c r="B4026" i="1"/>
  <c r="A4026" i="1"/>
  <c r="B4025" i="1"/>
  <c r="A4025" i="1"/>
  <c r="B4024" i="1"/>
  <c r="A4024" i="1"/>
  <c r="B4023" i="1"/>
  <c r="A4023" i="1"/>
  <c r="B4022" i="1"/>
  <c r="A4022" i="1"/>
  <c r="B4021" i="1"/>
  <c r="A4021" i="1"/>
  <c r="B4020" i="1"/>
  <c r="A4020" i="1"/>
  <c r="B4019" i="1"/>
  <c r="A4019" i="1"/>
  <c r="B4018" i="1"/>
  <c r="A4018" i="1"/>
  <c r="B4017" i="1"/>
  <c r="A4017" i="1"/>
  <c r="B4016" i="1"/>
  <c r="A4016" i="1"/>
  <c r="B4015" i="1"/>
  <c r="A4015" i="1"/>
  <c r="B4014" i="1"/>
  <c r="A4014" i="1"/>
  <c r="B4013" i="1"/>
  <c r="A4013" i="1"/>
  <c r="B4012" i="1"/>
  <c r="A4012" i="1"/>
  <c r="B4011" i="1"/>
  <c r="A4011" i="1"/>
  <c r="B4010" i="1"/>
  <c r="A4010" i="1"/>
  <c r="B4009" i="1"/>
  <c r="A4009" i="1"/>
  <c r="B4008" i="1"/>
  <c r="A4008" i="1"/>
  <c r="B4007" i="1"/>
  <c r="A4007" i="1"/>
  <c r="B4006" i="1"/>
  <c r="A4006" i="1"/>
  <c r="B4005" i="1"/>
  <c r="A4005" i="1"/>
  <c r="B4004" i="1"/>
  <c r="A4004" i="1"/>
  <c r="B4003" i="1"/>
  <c r="A4003" i="1"/>
  <c r="B4002" i="1"/>
  <c r="A4002" i="1"/>
  <c r="B4001" i="1"/>
  <c r="A4001" i="1"/>
  <c r="B4000" i="1"/>
  <c r="A4000" i="1"/>
  <c r="B3999" i="1"/>
  <c r="A3999" i="1"/>
  <c r="B3998" i="1"/>
  <c r="A3998" i="1"/>
  <c r="B3997" i="1"/>
  <c r="A3997" i="1"/>
  <c r="B3996" i="1"/>
  <c r="A3996" i="1"/>
  <c r="B3995" i="1"/>
  <c r="A3995" i="1"/>
  <c r="B3994" i="1"/>
  <c r="A3994" i="1"/>
  <c r="B3993" i="1"/>
  <c r="A3993" i="1"/>
  <c r="B3992" i="1"/>
  <c r="A3992" i="1"/>
  <c r="B3991" i="1"/>
  <c r="A3991" i="1"/>
  <c r="B3990" i="1"/>
  <c r="A3990" i="1"/>
  <c r="B3989" i="1"/>
  <c r="A3989" i="1"/>
  <c r="B3988" i="1"/>
  <c r="A3988" i="1"/>
  <c r="B3987" i="1"/>
  <c r="A3987" i="1"/>
  <c r="B3986" i="1"/>
  <c r="A3986" i="1"/>
  <c r="B3985" i="1"/>
  <c r="A3985" i="1"/>
  <c r="B3984" i="1"/>
  <c r="A3984" i="1"/>
  <c r="B3983" i="1"/>
  <c r="A3983" i="1"/>
  <c r="B3982" i="1"/>
  <c r="A3982" i="1"/>
  <c r="B3981" i="1"/>
  <c r="A3981" i="1"/>
  <c r="B3980" i="1"/>
  <c r="A3980" i="1"/>
  <c r="B3979" i="1"/>
  <c r="A3979" i="1"/>
  <c r="B3978" i="1"/>
  <c r="A3978" i="1"/>
  <c r="B3977" i="1"/>
  <c r="A3977" i="1"/>
  <c r="B3976" i="1"/>
  <c r="A3976" i="1"/>
  <c r="B3975" i="1"/>
  <c r="A3975" i="1"/>
  <c r="B3974" i="1"/>
  <c r="A3974" i="1"/>
  <c r="B3973" i="1"/>
  <c r="A3973" i="1"/>
  <c r="B3972" i="1"/>
  <c r="A3972" i="1"/>
  <c r="B3971" i="1"/>
  <c r="A3971" i="1"/>
  <c r="B3970" i="1"/>
  <c r="A3970" i="1"/>
  <c r="B3969" i="1"/>
  <c r="A3969" i="1"/>
  <c r="B3968" i="1"/>
  <c r="A3968" i="1"/>
  <c r="B3967" i="1"/>
  <c r="A3967" i="1"/>
  <c r="B3966" i="1"/>
  <c r="A3966" i="1"/>
  <c r="B3965" i="1"/>
  <c r="A3965" i="1"/>
  <c r="B3964" i="1"/>
  <c r="A3964" i="1"/>
  <c r="B3963" i="1"/>
  <c r="A3963" i="1"/>
  <c r="B3962" i="1"/>
  <c r="A3962" i="1"/>
  <c r="B3961" i="1"/>
  <c r="A3961" i="1"/>
  <c r="B3960" i="1"/>
  <c r="A3960" i="1"/>
  <c r="B3959" i="1"/>
  <c r="A3959" i="1"/>
  <c r="B3958" i="1"/>
  <c r="A3958" i="1"/>
  <c r="B3957" i="1"/>
  <c r="A3957" i="1"/>
  <c r="B3956" i="1"/>
  <c r="A3956" i="1"/>
  <c r="B3955" i="1"/>
  <c r="A3955" i="1"/>
  <c r="B3954" i="1"/>
  <c r="A3954" i="1"/>
  <c r="B3953" i="1"/>
  <c r="A3953" i="1"/>
  <c r="B3952" i="1"/>
  <c r="A3952" i="1"/>
  <c r="B3951" i="1"/>
  <c r="A3951" i="1"/>
  <c r="B3950" i="1"/>
  <c r="A3950" i="1"/>
  <c r="B3949" i="1"/>
  <c r="A3949" i="1"/>
  <c r="B3948" i="1"/>
  <c r="A3948" i="1"/>
  <c r="B3947" i="1"/>
  <c r="A3947" i="1"/>
  <c r="B3946" i="1"/>
  <c r="A3946" i="1"/>
  <c r="B3945" i="1"/>
  <c r="A3945" i="1"/>
  <c r="B3944" i="1"/>
  <c r="A3944" i="1"/>
  <c r="B3943" i="1"/>
  <c r="A3943" i="1"/>
  <c r="B3942" i="1"/>
  <c r="A3942" i="1"/>
  <c r="B3941" i="1"/>
  <c r="A3941" i="1"/>
  <c r="B3940" i="1"/>
  <c r="A3940" i="1"/>
  <c r="B3939" i="1"/>
  <c r="A3939" i="1"/>
  <c r="B3938" i="1"/>
  <c r="A3938" i="1"/>
  <c r="B3937" i="1"/>
  <c r="A3937" i="1"/>
  <c r="B3936" i="1"/>
  <c r="A3936" i="1"/>
  <c r="B3935" i="1"/>
  <c r="A3935" i="1"/>
  <c r="B3934" i="1"/>
  <c r="A3934" i="1"/>
  <c r="B3933" i="1"/>
  <c r="A3933" i="1"/>
  <c r="B3932" i="1"/>
  <c r="A3932" i="1"/>
  <c r="B3931" i="1"/>
  <c r="A3931" i="1"/>
  <c r="B3930" i="1"/>
  <c r="A3930" i="1"/>
  <c r="B3929" i="1"/>
  <c r="A3929" i="1"/>
  <c r="B3928" i="1"/>
  <c r="A3928" i="1"/>
  <c r="B3927" i="1"/>
  <c r="A3927" i="1"/>
  <c r="B3926" i="1"/>
  <c r="A3926" i="1"/>
  <c r="B3925" i="1"/>
  <c r="A3925" i="1"/>
  <c r="B3924" i="1"/>
  <c r="A3924" i="1"/>
  <c r="B3923" i="1"/>
  <c r="A3923" i="1"/>
  <c r="B3922" i="1"/>
  <c r="A3922" i="1"/>
  <c r="B3921" i="1"/>
  <c r="A3921" i="1"/>
  <c r="B3920" i="1"/>
  <c r="A3920" i="1"/>
  <c r="B3919" i="1"/>
  <c r="A3919" i="1"/>
  <c r="B3918" i="1"/>
  <c r="A3918" i="1"/>
  <c r="B3917" i="1"/>
  <c r="A3917" i="1"/>
  <c r="B3916" i="1"/>
  <c r="A3916" i="1"/>
  <c r="B3915" i="1"/>
  <c r="A3915" i="1"/>
  <c r="B3914" i="1"/>
  <c r="A3914" i="1"/>
  <c r="B3913" i="1"/>
  <c r="A3913" i="1"/>
  <c r="B3912" i="1"/>
  <c r="A3912" i="1"/>
  <c r="B3911" i="1"/>
  <c r="A3911" i="1"/>
  <c r="B3910" i="1"/>
  <c r="A3910" i="1"/>
  <c r="B3909" i="1"/>
  <c r="A3909" i="1"/>
  <c r="B3908" i="1"/>
  <c r="A3908" i="1"/>
  <c r="B3907" i="1"/>
  <c r="A3907" i="1"/>
  <c r="B3906" i="1"/>
  <c r="A3906" i="1"/>
  <c r="B3905" i="1"/>
  <c r="A3905" i="1"/>
  <c r="B3904" i="1"/>
  <c r="A3904" i="1"/>
  <c r="B3903" i="1"/>
  <c r="A3903" i="1"/>
  <c r="B3902" i="1"/>
  <c r="A3902" i="1"/>
  <c r="B3901" i="1"/>
  <c r="A3901" i="1"/>
  <c r="B3900" i="1"/>
  <c r="A3900" i="1"/>
  <c r="B3899" i="1"/>
  <c r="A3899" i="1"/>
  <c r="B3898" i="1"/>
  <c r="A3898" i="1"/>
  <c r="B3897" i="1"/>
  <c r="A3897" i="1"/>
  <c r="B3896" i="1"/>
  <c r="A3896" i="1"/>
  <c r="B3895" i="1"/>
  <c r="A3895" i="1"/>
  <c r="B3894" i="1"/>
  <c r="A3894" i="1"/>
  <c r="B3893" i="1"/>
  <c r="A3893" i="1"/>
  <c r="B3892" i="1"/>
  <c r="A3892" i="1"/>
  <c r="B3891" i="1"/>
  <c r="A3891" i="1"/>
  <c r="B3890" i="1"/>
  <c r="A3890" i="1"/>
  <c r="B3889" i="1"/>
  <c r="A3889" i="1"/>
  <c r="B3888" i="1"/>
  <c r="A3888" i="1"/>
  <c r="B3887" i="1"/>
  <c r="A3887" i="1"/>
  <c r="B3886" i="1"/>
  <c r="A3886" i="1"/>
  <c r="B3885" i="1"/>
  <c r="A3885" i="1"/>
  <c r="B3884" i="1"/>
  <c r="A3884" i="1"/>
  <c r="B3883" i="1"/>
  <c r="A3883" i="1"/>
  <c r="B3882" i="1"/>
  <c r="A3882" i="1"/>
  <c r="B3881" i="1"/>
  <c r="A3881" i="1"/>
  <c r="B3880" i="1"/>
  <c r="A3880" i="1"/>
  <c r="B3879" i="1"/>
  <c r="A3879" i="1"/>
  <c r="B3878" i="1"/>
  <c r="A3878" i="1"/>
  <c r="B3877" i="1"/>
  <c r="A3877" i="1"/>
  <c r="B3876" i="1"/>
  <c r="A3876" i="1"/>
  <c r="B3875" i="1"/>
  <c r="A3875" i="1"/>
  <c r="B3874" i="1"/>
  <c r="A3874" i="1"/>
  <c r="B3873" i="1"/>
  <c r="A3873" i="1"/>
  <c r="B3872" i="1"/>
  <c r="A3872" i="1"/>
  <c r="B3871" i="1"/>
  <c r="A3871" i="1"/>
  <c r="B3870" i="1"/>
  <c r="A3870" i="1"/>
  <c r="B3869" i="1"/>
  <c r="A3869" i="1"/>
  <c r="B3868" i="1"/>
  <c r="A3868" i="1"/>
  <c r="B3867" i="1"/>
  <c r="A3867" i="1"/>
  <c r="B3866" i="1"/>
  <c r="A3866" i="1"/>
  <c r="B3865" i="1"/>
  <c r="A3865" i="1"/>
  <c r="B3864" i="1"/>
  <c r="A3864" i="1"/>
  <c r="B3863" i="1"/>
  <c r="A3863" i="1"/>
  <c r="B3862" i="1"/>
  <c r="A3862" i="1"/>
  <c r="B3861" i="1"/>
  <c r="A3861" i="1"/>
  <c r="B3860" i="1"/>
  <c r="A3860" i="1"/>
  <c r="B3859" i="1"/>
  <c r="A3859" i="1"/>
  <c r="B3858" i="1"/>
  <c r="A3858" i="1"/>
  <c r="B3857" i="1"/>
  <c r="A3857" i="1"/>
  <c r="B3856" i="1"/>
  <c r="A3856" i="1"/>
  <c r="B3855" i="1"/>
  <c r="A3855" i="1"/>
  <c r="B3854" i="1"/>
  <c r="A3854" i="1"/>
  <c r="B3853" i="1"/>
  <c r="A3853" i="1"/>
  <c r="B3852" i="1"/>
  <c r="A3852" i="1"/>
  <c r="B3851" i="1"/>
  <c r="A3851" i="1"/>
  <c r="B3850" i="1"/>
  <c r="A3850" i="1"/>
  <c r="B3849" i="1"/>
  <c r="A3849" i="1"/>
  <c r="B3848" i="1"/>
  <c r="A3848" i="1"/>
  <c r="B3847" i="1"/>
  <c r="A3847" i="1"/>
  <c r="B3846" i="1"/>
  <c r="A3846" i="1"/>
  <c r="B3845" i="1"/>
  <c r="A3845" i="1"/>
  <c r="B3844" i="1"/>
  <c r="A3844" i="1"/>
  <c r="B3843" i="1"/>
  <c r="A3843" i="1"/>
  <c r="B3842" i="1"/>
  <c r="A3842" i="1"/>
  <c r="B3841" i="1"/>
  <c r="A3841" i="1"/>
  <c r="B3840" i="1"/>
  <c r="A3840" i="1"/>
  <c r="B3839" i="1"/>
  <c r="A3839" i="1"/>
  <c r="B3838" i="1"/>
  <c r="A3838" i="1"/>
  <c r="B3837" i="1"/>
  <c r="A3837" i="1"/>
  <c r="B3836" i="1"/>
  <c r="A3836" i="1"/>
  <c r="B3835" i="1"/>
  <c r="A3835" i="1"/>
  <c r="B3834" i="1"/>
  <c r="A3834" i="1"/>
  <c r="B3833" i="1"/>
  <c r="A3833" i="1"/>
  <c r="B3832" i="1"/>
  <c r="A3832" i="1"/>
  <c r="B3831" i="1"/>
  <c r="A3831" i="1"/>
  <c r="B3830" i="1"/>
  <c r="A3830" i="1"/>
  <c r="B3829" i="1"/>
  <c r="A3829" i="1"/>
  <c r="B3828" i="1"/>
  <c r="A3828" i="1"/>
  <c r="B3827" i="1"/>
  <c r="A3827" i="1"/>
  <c r="B3826" i="1"/>
  <c r="A3826" i="1"/>
  <c r="B3825" i="1"/>
  <c r="A3825" i="1"/>
  <c r="B3824" i="1"/>
  <c r="A3824" i="1"/>
  <c r="B3823" i="1"/>
  <c r="A3823" i="1"/>
  <c r="B3822" i="1"/>
  <c r="A3822" i="1"/>
  <c r="B3821" i="1"/>
  <c r="A3821" i="1"/>
  <c r="B3820" i="1"/>
  <c r="A3820" i="1"/>
  <c r="B3819" i="1"/>
  <c r="A3819" i="1"/>
  <c r="B3818" i="1"/>
  <c r="A3818" i="1"/>
  <c r="B3817" i="1"/>
  <c r="A3817" i="1"/>
  <c r="B3816" i="1"/>
  <c r="A3816" i="1"/>
  <c r="B3815" i="1"/>
  <c r="A3815" i="1"/>
  <c r="B3814" i="1"/>
  <c r="A3814" i="1"/>
  <c r="B3813" i="1"/>
  <c r="A3813" i="1"/>
  <c r="B3812" i="1"/>
  <c r="A3812" i="1"/>
  <c r="B3811" i="1"/>
  <c r="A3811" i="1"/>
  <c r="B3810" i="1"/>
  <c r="A3810" i="1"/>
  <c r="B3809" i="1"/>
  <c r="A3809" i="1"/>
  <c r="B3808" i="1"/>
  <c r="A3808" i="1"/>
  <c r="B3807" i="1"/>
  <c r="A3807" i="1"/>
  <c r="B3806" i="1"/>
  <c r="A3806" i="1"/>
  <c r="B3805" i="1"/>
  <c r="A3805" i="1"/>
  <c r="B3804" i="1"/>
  <c r="A3804" i="1"/>
  <c r="B3803" i="1"/>
  <c r="A3803" i="1"/>
  <c r="B3802" i="1"/>
  <c r="A3802" i="1"/>
  <c r="B3801" i="1"/>
  <c r="A3801" i="1"/>
  <c r="B3800" i="1"/>
  <c r="A3800" i="1"/>
  <c r="B3799" i="1"/>
  <c r="A3799" i="1"/>
  <c r="B3798" i="1"/>
  <c r="A3798" i="1"/>
  <c r="B3797" i="1"/>
  <c r="A3797" i="1"/>
  <c r="B3796" i="1"/>
  <c r="A3796" i="1"/>
  <c r="B3795" i="1"/>
  <c r="A3795" i="1"/>
  <c r="B3794" i="1"/>
  <c r="A3794" i="1"/>
  <c r="B3793" i="1"/>
  <c r="A3793" i="1"/>
  <c r="B3792" i="1"/>
  <c r="A3792" i="1"/>
  <c r="B3791" i="1"/>
  <c r="A3791" i="1"/>
  <c r="B3790" i="1"/>
  <c r="A3790" i="1"/>
  <c r="B3789" i="1"/>
  <c r="A3789" i="1"/>
  <c r="B3788" i="1"/>
  <c r="A3788" i="1"/>
  <c r="B3787" i="1"/>
  <c r="A3787" i="1"/>
  <c r="B3786" i="1"/>
  <c r="A3786" i="1"/>
  <c r="B3785" i="1"/>
  <c r="A3785" i="1"/>
  <c r="B3784" i="1"/>
  <c r="A3784" i="1"/>
  <c r="B3783" i="1"/>
  <c r="A3783" i="1"/>
  <c r="B3782" i="1"/>
  <c r="A3782" i="1"/>
  <c r="B3781" i="1"/>
  <c r="A3781" i="1"/>
  <c r="B3780" i="1"/>
  <c r="A3780" i="1"/>
  <c r="B3779" i="1"/>
  <c r="A3779" i="1"/>
  <c r="B3778" i="1"/>
  <c r="A3778" i="1"/>
  <c r="B3777" i="1"/>
  <c r="A3777" i="1"/>
  <c r="B3776" i="1"/>
  <c r="A3776" i="1"/>
  <c r="B3775" i="1"/>
  <c r="A3775" i="1"/>
  <c r="B3774" i="1"/>
  <c r="A3774" i="1"/>
  <c r="B3773" i="1"/>
  <c r="A3773" i="1"/>
  <c r="B3772" i="1"/>
  <c r="A3772" i="1"/>
  <c r="B3771" i="1"/>
  <c r="A3771" i="1"/>
  <c r="B3770" i="1"/>
  <c r="A3770" i="1"/>
  <c r="B3769" i="1"/>
  <c r="A3769" i="1"/>
  <c r="B3768" i="1"/>
  <c r="A3768" i="1"/>
  <c r="B3767" i="1"/>
  <c r="A3767" i="1"/>
  <c r="B3766" i="1"/>
  <c r="A3766" i="1"/>
  <c r="B3765" i="1"/>
  <c r="A3765" i="1"/>
  <c r="B3764" i="1"/>
  <c r="A3764" i="1"/>
  <c r="B3763" i="1"/>
  <c r="A3763" i="1"/>
  <c r="B3762" i="1"/>
  <c r="A3762" i="1"/>
  <c r="B3761" i="1"/>
  <c r="A3761" i="1"/>
  <c r="B3760" i="1"/>
  <c r="A3760" i="1"/>
  <c r="B3759" i="1"/>
  <c r="A3759" i="1"/>
  <c r="B3758" i="1"/>
  <c r="A3758" i="1"/>
  <c r="B3757" i="1"/>
  <c r="A3757" i="1"/>
  <c r="B3756" i="1"/>
  <c r="A3756" i="1"/>
  <c r="B3755" i="1"/>
  <c r="A3755" i="1"/>
  <c r="B3754" i="1"/>
  <c r="A3754" i="1"/>
  <c r="B3753" i="1"/>
  <c r="A3753" i="1"/>
  <c r="B3752" i="1"/>
  <c r="A3752" i="1"/>
  <c r="B3751" i="1"/>
  <c r="A3751" i="1"/>
  <c r="B3750" i="1"/>
  <c r="A3750" i="1"/>
  <c r="B3749" i="1"/>
  <c r="A3749" i="1"/>
  <c r="B3748" i="1"/>
  <c r="A3748" i="1"/>
  <c r="B3747" i="1"/>
  <c r="A3747" i="1"/>
  <c r="B3746" i="1"/>
  <c r="A3746" i="1"/>
  <c r="B3745" i="1"/>
  <c r="A3745" i="1"/>
  <c r="B3744" i="1"/>
  <c r="A3744" i="1"/>
  <c r="B3743" i="1"/>
  <c r="A3743" i="1"/>
  <c r="B3742" i="1"/>
  <c r="A3742" i="1"/>
  <c r="B3741" i="1"/>
  <c r="A3741" i="1"/>
  <c r="B3740" i="1"/>
  <c r="A3740" i="1"/>
  <c r="B3739" i="1"/>
  <c r="A3739" i="1"/>
  <c r="B3738" i="1"/>
  <c r="A3738" i="1"/>
  <c r="B3737" i="1"/>
  <c r="A3737" i="1"/>
  <c r="B3736" i="1"/>
  <c r="A3736" i="1"/>
  <c r="B3735" i="1"/>
  <c r="A3735" i="1"/>
  <c r="B3734" i="1"/>
  <c r="A3734" i="1"/>
  <c r="B3733" i="1"/>
  <c r="A3733" i="1"/>
  <c r="B3732" i="1"/>
  <c r="A3732" i="1"/>
  <c r="B3731" i="1"/>
  <c r="A3731" i="1"/>
  <c r="B3730" i="1"/>
  <c r="A3730" i="1"/>
  <c r="B3729" i="1"/>
  <c r="A3729" i="1"/>
  <c r="B3728" i="1"/>
  <c r="A3728" i="1"/>
  <c r="B3727" i="1"/>
  <c r="A3727" i="1"/>
  <c r="B3726" i="1"/>
  <c r="A3726" i="1"/>
  <c r="B3725" i="1"/>
  <c r="A3725" i="1"/>
  <c r="B3724" i="1"/>
  <c r="A3724" i="1"/>
  <c r="B3723" i="1"/>
  <c r="A3723" i="1"/>
  <c r="B3722" i="1"/>
  <c r="A3722" i="1"/>
  <c r="B3721" i="1"/>
  <c r="A3721" i="1"/>
  <c r="B3720" i="1"/>
  <c r="A3720" i="1"/>
  <c r="B3719" i="1"/>
  <c r="A3719" i="1"/>
  <c r="B3718" i="1"/>
  <c r="A3718" i="1"/>
  <c r="B3717" i="1"/>
  <c r="A3717" i="1"/>
  <c r="B3716" i="1"/>
  <c r="A3716" i="1"/>
  <c r="B3715" i="1"/>
  <c r="A3715" i="1"/>
  <c r="B3714" i="1"/>
  <c r="A3714" i="1"/>
  <c r="B3713" i="1"/>
  <c r="A3713" i="1"/>
  <c r="B3712" i="1"/>
  <c r="A3712" i="1"/>
  <c r="B3711" i="1"/>
  <c r="A3711" i="1"/>
  <c r="B3710" i="1"/>
  <c r="A3710" i="1"/>
  <c r="B3709" i="1"/>
  <c r="A3709" i="1"/>
  <c r="B3708" i="1"/>
  <c r="A3708" i="1"/>
  <c r="B3707" i="1"/>
  <c r="A3707" i="1"/>
  <c r="B3706" i="1"/>
  <c r="A3706" i="1"/>
  <c r="B3705" i="1"/>
  <c r="A3705" i="1"/>
  <c r="B3704" i="1"/>
  <c r="A3704" i="1"/>
  <c r="B3703" i="1"/>
  <c r="A3703" i="1"/>
  <c r="B3702" i="1"/>
  <c r="A3702" i="1"/>
  <c r="B3701" i="1"/>
  <c r="A3701" i="1"/>
  <c r="B3700" i="1"/>
  <c r="A3700" i="1"/>
  <c r="B3699" i="1"/>
  <c r="A3699" i="1"/>
  <c r="B3698" i="1"/>
  <c r="A3698" i="1"/>
  <c r="B3697" i="1"/>
  <c r="A3697" i="1"/>
  <c r="B3696" i="1"/>
  <c r="A3696" i="1"/>
  <c r="B3695" i="1"/>
  <c r="A3695" i="1"/>
  <c r="B3694" i="1"/>
  <c r="A3694" i="1"/>
  <c r="B3693" i="1"/>
  <c r="A3693" i="1"/>
  <c r="B3692" i="1"/>
  <c r="A3692" i="1"/>
  <c r="B3691" i="1"/>
  <c r="A3691" i="1"/>
  <c r="B3690" i="1"/>
  <c r="A3690" i="1"/>
  <c r="B3689" i="1"/>
  <c r="A3689" i="1"/>
  <c r="B3688" i="1"/>
  <c r="A3688" i="1"/>
  <c r="B3687" i="1"/>
  <c r="A3687" i="1"/>
  <c r="B3686" i="1"/>
  <c r="A3686" i="1"/>
  <c r="B3685" i="1"/>
  <c r="A3685" i="1"/>
  <c r="B3684" i="1"/>
  <c r="A3684" i="1"/>
  <c r="B3683" i="1"/>
  <c r="A3683" i="1"/>
  <c r="B3682" i="1"/>
  <c r="A3682" i="1"/>
  <c r="B3681" i="1"/>
  <c r="A3681" i="1"/>
  <c r="B3680" i="1"/>
  <c r="A3680" i="1"/>
  <c r="B3679" i="1"/>
  <c r="A3679" i="1"/>
  <c r="B3678" i="1"/>
  <c r="A3678" i="1"/>
  <c r="B3677" i="1"/>
  <c r="A3677" i="1"/>
  <c r="B3676" i="1"/>
  <c r="A3676" i="1"/>
  <c r="B3675" i="1"/>
  <c r="A3675" i="1"/>
  <c r="B3674" i="1"/>
  <c r="A3674" i="1"/>
  <c r="B3673" i="1"/>
  <c r="A3673" i="1"/>
  <c r="B3672" i="1"/>
  <c r="A3672" i="1"/>
  <c r="B3671" i="1"/>
  <c r="A3671" i="1"/>
  <c r="B3670" i="1"/>
  <c r="A3670" i="1"/>
  <c r="B3669" i="1"/>
  <c r="A3669" i="1"/>
  <c r="B3668" i="1"/>
  <c r="A3668" i="1"/>
  <c r="B3667" i="1"/>
  <c r="A3667" i="1"/>
  <c r="B3666" i="1"/>
  <c r="A3666" i="1"/>
  <c r="B3665" i="1"/>
  <c r="A3665" i="1"/>
  <c r="B3664" i="1"/>
  <c r="A3664" i="1"/>
  <c r="B3663" i="1"/>
  <c r="A3663" i="1"/>
  <c r="B3662" i="1"/>
  <c r="A3662" i="1"/>
  <c r="B3661" i="1"/>
  <c r="A3661" i="1"/>
  <c r="B3660" i="1"/>
  <c r="A3660" i="1"/>
  <c r="B3659" i="1"/>
  <c r="A3659" i="1"/>
  <c r="B3658" i="1"/>
  <c r="A3658" i="1"/>
  <c r="B3657" i="1"/>
  <c r="A3657" i="1"/>
  <c r="B3656" i="1"/>
  <c r="A3656" i="1"/>
  <c r="B3655" i="1"/>
  <c r="A3655" i="1"/>
  <c r="B3654" i="1"/>
  <c r="A3654" i="1"/>
  <c r="B3653" i="1"/>
  <c r="A3653" i="1"/>
  <c r="B3652" i="1"/>
  <c r="A3652" i="1"/>
  <c r="B3651" i="1"/>
  <c r="A3651" i="1"/>
  <c r="B3650" i="1"/>
  <c r="A3650" i="1"/>
  <c r="B3649" i="1"/>
  <c r="A3649" i="1"/>
  <c r="B3648" i="1"/>
  <c r="A3648" i="1"/>
  <c r="B3647" i="1"/>
  <c r="A3647" i="1"/>
  <c r="B3646" i="1"/>
  <c r="A3646" i="1"/>
  <c r="B3645" i="1"/>
  <c r="A3645" i="1"/>
  <c r="B3644" i="1"/>
  <c r="A3644" i="1"/>
  <c r="B3643" i="1"/>
  <c r="A3643" i="1"/>
  <c r="B3642" i="1"/>
  <c r="A3642" i="1"/>
  <c r="B3641" i="1"/>
  <c r="A3641" i="1"/>
  <c r="B3640" i="1"/>
  <c r="A3640" i="1"/>
  <c r="B3639" i="1"/>
  <c r="A3639" i="1"/>
  <c r="B3638" i="1"/>
  <c r="A3638" i="1"/>
  <c r="B3637" i="1"/>
  <c r="A3637" i="1"/>
  <c r="B3636" i="1"/>
  <c r="A3636" i="1"/>
  <c r="B3635" i="1"/>
  <c r="A3635" i="1"/>
  <c r="B3634" i="1"/>
  <c r="A3634" i="1"/>
  <c r="B3633" i="1"/>
  <c r="A3633" i="1"/>
  <c r="B3632" i="1"/>
  <c r="A3632" i="1"/>
  <c r="B3631" i="1"/>
  <c r="A3631" i="1"/>
  <c r="B3630" i="1"/>
  <c r="A3630" i="1"/>
  <c r="B3629" i="1"/>
  <c r="A3629" i="1"/>
  <c r="B3628" i="1"/>
  <c r="A3628" i="1"/>
  <c r="B3627" i="1"/>
  <c r="A3627" i="1"/>
  <c r="B3626" i="1"/>
  <c r="A3626" i="1"/>
  <c r="B3625" i="1"/>
  <c r="A3625" i="1"/>
  <c r="B3624" i="1"/>
  <c r="A3624" i="1"/>
  <c r="B3623" i="1"/>
  <c r="A3623" i="1"/>
  <c r="B3622" i="1"/>
  <c r="A3622" i="1"/>
  <c r="B3621" i="1"/>
  <c r="A3621" i="1"/>
  <c r="B3620" i="1"/>
  <c r="A3620" i="1"/>
  <c r="B3619" i="1"/>
  <c r="A3619" i="1"/>
  <c r="B3618" i="1"/>
  <c r="A3618" i="1"/>
  <c r="B3617" i="1"/>
  <c r="A3617" i="1"/>
  <c r="B3616" i="1"/>
  <c r="A3616" i="1"/>
  <c r="B3615" i="1"/>
  <c r="A3615" i="1"/>
  <c r="B3614" i="1"/>
  <c r="A3614" i="1"/>
  <c r="B3613" i="1"/>
  <c r="A3613" i="1"/>
  <c r="B3612" i="1"/>
  <c r="A3612" i="1"/>
  <c r="B3611" i="1"/>
  <c r="A3611" i="1"/>
  <c r="B3610" i="1"/>
  <c r="A3610" i="1"/>
  <c r="B3609" i="1"/>
  <c r="A3609" i="1"/>
  <c r="B3608" i="1"/>
  <c r="A3608" i="1"/>
  <c r="B3607" i="1"/>
  <c r="A3607" i="1"/>
  <c r="B3606" i="1"/>
  <c r="A3606" i="1"/>
  <c r="B3605" i="1"/>
  <c r="A3605" i="1"/>
  <c r="B3604" i="1"/>
  <c r="A3604" i="1"/>
  <c r="B3603" i="1"/>
  <c r="A3603" i="1"/>
  <c r="B3602" i="1"/>
  <c r="A3602" i="1"/>
  <c r="B3601" i="1"/>
  <c r="A3601" i="1"/>
  <c r="B3600" i="1"/>
  <c r="A3600" i="1"/>
  <c r="B3599" i="1"/>
  <c r="A3599" i="1"/>
  <c r="B3598" i="1"/>
  <c r="A3598" i="1"/>
  <c r="B3597" i="1"/>
  <c r="A3597" i="1"/>
  <c r="B3596" i="1"/>
  <c r="A3596" i="1"/>
  <c r="B3595" i="1"/>
  <c r="A3595" i="1"/>
  <c r="B3594" i="1"/>
  <c r="A3594" i="1"/>
  <c r="B3593" i="1"/>
  <c r="A3593" i="1"/>
  <c r="B3592" i="1"/>
  <c r="A3592" i="1"/>
  <c r="B3591" i="1"/>
  <c r="A3591" i="1"/>
  <c r="B3590" i="1"/>
  <c r="A3590" i="1"/>
  <c r="B3589" i="1"/>
  <c r="A3589" i="1"/>
  <c r="B3588" i="1"/>
  <c r="A3588" i="1"/>
  <c r="B3587" i="1"/>
  <c r="A3587" i="1"/>
  <c r="B3586" i="1"/>
  <c r="A3586" i="1"/>
  <c r="B3585" i="1"/>
  <c r="A3585" i="1"/>
  <c r="B3584" i="1"/>
  <c r="A3584" i="1"/>
  <c r="B3583" i="1"/>
  <c r="A3583" i="1"/>
  <c r="B3582" i="1"/>
  <c r="A3582" i="1"/>
  <c r="B3581" i="1"/>
  <c r="A3581" i="1"/>
  <c r="B3580" i="1"/>
  <c r="A3580" i="1"/>
  <c r="B3579" i="1"/>
  <c r="A3579" i="1"/>
  <c r="B3578" i="1"/>
  <c r="A3578" i="1"/>
  <c r="B3577" i="1"/>
  <c r="A3577" i="1"/>
  <c r="B3576" i="1"/>
  <c r="A3576" i="1"/>
  <c r="B3575" i="1"/>
  <c r="A3575" i="1"/>
  <c r="B3574" i="1"/>
  <c r="A3574" i="1"/>
  <c r="B3573" i="1"/>
  <c r="A3573" i="1"/>
  <c r="B3572" i="1"/>
  <c r="A3572" i="1"/>
  <c r="B3571" i="1"/>
  <c r="A3571" i="1"/>
  <c r="B3570" i="1"/>
  <c r="A3570" i="1"/>
  <c r="B3569" i="1"/>
  <c r="A3569" i="1"/>
  <c r="B3568" i="1"/>
  <c r="A3568" i="1"/>
  <c r="B3567" i="1"/>
  <c r="A3567" i="1"/>
  <c r="B3566" i="1"/>
  <c r="A3566" i="1"/>
  <c r="B3565" i="1"/>
  <c r="A3565" i="1"/>
  <c r="B3564" i="1"/>
  <c r="A3564" i="1"/>
  <c r="B3563" i="1"/>
  <c r="A3563" i="1"/>
  <c r="B3562" i="1"/>
  <c r="A3562" i="1"/>
  <c r="B3561" i="1"/>
  <c r="A3561" i="1"/>
  <c r="B3560" i="1"/>
  <c r="A3560" i="1"/>
  <c r="B3559" i="1"/>
  <c r="A3559" i="1"/>
  <c r="B3558" i="1"/>
  <c r="A3558" i="1"/>
  <c r="B3557" i="1"/>
  <c r="A3557" i="1"/>
  <c r="B3556" i="1"/>
  <c r="A3556" i="1"/>
  <c r="B3555" i="1"/>
  <c r="A3555" i="1"/>
  <c r="B3554" i="1"/>
  <c r="A3554" i="1"/>
  <c r="B3553" i="1"/>
  <c r="A3553" i="1"/>
  <c r="B3552" i="1"/>
  <c r="A3552" i="1"/>
  <c r="B3551" i="1"/>
  <c r="A3551" i="1"/>
  <c r="B3550" i="1"/>
  <c r="A3550" i="1"/>
  <c r="B3549" i="1"/>
  <c r="A3549" i="1"/>
  <c r="B3548" i="1"/>
  <c r="A3548" i="1"/>
  <c r="B3547" i="1"/>
  <c r="A3547" i="1"/>
  <c r="B3546" i="1"/>
  <c r="A3546" i="1"/>
  <c r="B3545" i="1"/>
  <c r="A3545" i="1"/>
  <c r="B3544" i="1"/>
  <c r="A3544" i="1"/>
  <c r="B3543" i="1"/>
  <c r="A3543" i="1"/>
  <c r="B3542" i="1"/>
  <c r="A3542" i="1"/>
  <c r="B3541" i="1"/>
  <c r="A3541" i="1"/>
  <c r="B3540" i="1"/>
  <c r="A3540" i="1"/>
  <c r="B3539" i="1"/>
  <c r="A3539" i="1"/>
  <c r="B3538" i="1"/>
  <c r="A3538" i="1"/>
  <c r="B3537" i="1"/>
  <c r="A3537" i="1"/>
  <c r="B3536" i="1"/>
  <c r="A3536" i="1"/>
  <c r="B3535" i="1"/>
  <c r="A3535" i="1"/>
  <c r="B3534" i="1"/>
  <c r="A3534" i="1"/>
  <c r="B3533" i="1"/>
  <c r="A3533" i="1"/>
  <c r="B3532" i="1"/>
  <c r="A3532" i="1"/>
  <c r="B3531" i="1"/>
  <c r="A3531" i="1"/>
  <c r="B3530" i="1"/>
  <c r="A3530" i="1"/>
  <c r="B3529" i="1"/>
  <c r="A3529" i="1"/>
  <c r="B3528" i="1"/>
  <c r="A3528" i="1"/>
  <c r="B3527" i="1"/>
  <c r="A3527" i="1"/>
  <c r="B3526" i="1"/>
  <c r="A3526" i="1"/>
  <c r="B3525" i="1"/>
  <c r="A3525" i="1"/>
  <c r="B3524" i="1"/>
  <c r="A3524" i="1"/>
  <c r="B3523" i="1"/>
  <c r="A3523" i="1"/>
  <c r="B3522" i="1"/>
  <c r="A3522" i="1"/>
  <c r="B3521" i="1"/>
  <c r="A3521" i="1"/>
  <c r="B3520" i="1"/>
  <c r="A3520" i="1"/>
  <c r="B3519" i="1"/>
  <c r="A3519" i="1"/>
  <c r="B3518" i="1"/>
  <c r="A3518" i="1"/>
  <c r="B3517" i="1"/>
  <c r="A3517" i="1"/>
  <c r="B3516" i="1"/>
  <c r="A3516" i="1"/>
  <c r="B3515" i="1"/>
  <c r="A3515" i="1"/>
  <c r="B3514" i="1"/>
  <c r="A3514" i="1"/>
  <c r="B3513" i="1"/>
  <c r="A3513" i="1"/>
  <c r="B3512" i="1"/>
  <c r="A3512" i="1"/>
  <c r="B3511" i="1"/>
  <c r="A3511" i="1"/>
  <c r="B3510" i="1"/>
  <c r="A3510" i="1"/>
  <c r="B3509" i="1"/>
  <c r="A3509" i="1"/>
  <c r="B3508" i="1"/>
  <c r="A3508" i="1"/>
  <c r="B3507" i="1"/>
  <c r="A3507" i="1"/>
  <c r="B3506" i="1"/>
  <c r="A3506" i="1"/>
  <c r="B3505" i="1"/>
  <c r="A3505" i="1"/>
  <c r="B3504" i="1"/>
  <c r="A3504" i="1"/>
  <c r="B3503" i="1"/>
  <c r="A3503" i="1"/>
  <c r="B3502" i="1"/>
  <c r="A3502" i="1"/>
  <c r="B3501" i="1"/>
  <c r="A3501" i="1"/>
  <c r="B3500" i="1"/>
  <c r="A3500" i="1"/>
  <c r="B3499" i="1"/>
  <c r="A3499" i="1"/>
  <c r="B3498" i="1"/>
  <c r="A3498" i="1"/>
  <c r="B3497" i="1"/>
  <c r="A3497" i="1"/>
  <c r="B3496" i="1"/>
  <c r="A3496" i="1"/>
  <c r="B3495" i="1"/>
  <c r="A3495" i="1"/>
  <c r="B3494" i="1"/>
  <c r="A3494" i="1"/>
  <c r="B3493" i="1"/>
  <c r="A3493" i="1"/>
  <c r="B3492" i="1"/>
  <c r="A3492" i="1"/>
  <c r="B3491" i="1"/>
  <c r="A3491" i="1"/>
  <c r="B3490" i="1"/>
  <c r="A3490" i="1"/>
  <c r="B3489" i="1"/>
  <c r="A3489" i="1"/>
  <c r="B3488" i="1"/>
  <c r="A3488" i="1"/>
  <c r="B3487" i="1"/>
  <c r="A3487" i="1"/>
  <c r="B3486" i="1"/>
  <c r="A3486" i="1"/>
  <c r="B3485" i="1"/>
  <c r="A3485" i="1"/>
  <c r="B3484" i="1"/>
  <c r="A3484" i="1"/>
  <c r="B3483" i="1"/>
  <c r="A3483" i="1"/>
  <c r="B3482" i="1"/>
  <c r="A3482" i="1"/>
  <c r="B3481" i="1"/>
  <c r="A3481" i="1"/>
  <c r="B3480" i="1"/>
  <c r="A3480" i="1"/>
  <c r="B3479" i="1"/>
  <c r="A3479" i="1"/>
  <c r="B3478" i="1"/>
  <c r="A3478" i="1"/>
  <c r="B3477" i="1"/>
  <c r="A3477" i="1"/>
  <c r="B3476" i="1"/>
  <c r="A3476" i="1"/>
  <c r="B3475" i="1"/>
  <c r="A3475" i="1"/>
  <c r="B3474" i="1"/>
  <c r="A3474" i="1"/>
  <c r="B3473" i="1"/>
  <c r="A3473" i="1"/>
  <c r="B3472" i="1"/>
  <c r="A3472" i="1"/>
  <c r="B3471" i="1"/>
  <c r="A3471" i="1"/>
  <c r="B3470" i="1"/>
  <c r="A3470" i="1"/>
  <c r="B3469" i="1"/>
  <c r="A3469" i="1"/>
  <c r="B3468" i="1"/>
  <c r="A3468" i="1"/>
  <c r="B3467" i="1"/>
  <c r="A3467" i="1"/>
  <c r="B3466" i="1"/>
  <c r="A3466" i="1"/>
  <c r="B3465" i="1"/>
  <c r="A3465" i="1"/>
  <c r="B3464" i="1"/>
  <c r="A3464" i="1"/>
  <c r="B3463" i="1"/>
  <c r="A3463" i="1"/>
  <c r="B3462" i="1"/>
  <c r="A3462" i="1"/>
  <c r="B3461" i="1"/>
  <c r="A3461" i="1"/>
  <c r="B3460" i="1"/>
  <c r="A3460" i="1"/>
  <c r="B3459" i="1"/>
  <c r="A3459" i="1"/>
  <c r="B3458" i="1"/>
  <c r="A3458" i="1"/>
  <c r="B3457" i="1"/>
  <c r="A3457" i="1"/>
  <c r="B3456" i="1"/>
  <c r="A3456" i="1"/>
  <c r="B3455" i="1"/>
  <c r="A3455" i="1"/>
  <c r="B3454" i="1"/>
  <c r="A3454" i="1"/>
  <c r="B3453" i="1"/>
  <c r="A3453" i="1"/>
  <c r="B3452" i="1"/>
  <c r="A3452" i="1"/>
  <c r="B3451" i="1"/>
  <c r="A3451" i="1"/>
  <c r="B3450" i="1"/>
  <c r="A3450" i="1"/>
  <c r="B3449" i="1"/>
  <c r="A3449" i="1"/>
  <c r="B3448" i="1"/>
  <c r="A3448" i="1"/>
  <c r="B3447" i="1"/>
  <c r="A3447" i="1"/>
  <c r="B3446" i="1"/>
  <c r="A3446" i="1"/>
  <c r="B3445" i="1"/>
  <c r="A3445" i="1"/>
  <c r="B3444" i="1"/>
  <c r="A3444" i="1"/>
  <c r="B3443" i="1"/>
  <c r="A3443" i="1"/>
  <c r="B3442" i="1"/>
  <c r="A3442" i="1"/>
  <c r="B3441" i="1"/>
  <c r="A3441" i="1"/>
  <c r="B3440" i="1"/>
  <c r="A3440" i="1"/>
  <c r="B3439" i="1"/>
  <c r="A3439" i="1"/>
  <c r="B3438" i="1"/>
  <c r="A3438" i="1"/>
  <c r="B3437" i="1"/>
  <c r="A3437" i="1"/>
  <c r="B3436" i="1"/>
  <c r="A3436" i="1"/>
  <c r="B3435" i="1"/>
  <c r="A3435" i="1"/>
  <c r="B3434" i="1"/>
  <c r="A3434" i="1"/>
  <c r="B3433" i="1"/>
  <c r="A3433" i="1"/>
  <c r="B3432" i="1"/>
  <c r="A3432" i="1"/>
  <c r="B3431" i="1"/>
  <c r="A3431" i="1"/>
  <c r="B3430" i="1"/>
  <c r="A3430" i="1"/>
  <c r="B3429" i="1"/>
  <c r="A3429" i="1"/>
  <c r="B3428" i="1"/>
  <c r="A3428" i="1"/>
  <c r="B3427" i="1"/>
  <c r="A3427" i="1"/>
  <c r="B3426" i="1"/>
  <c r="A3426" i="1"/>
  <c r="B3425" i="1"/>
  <c r="A3425" i="1"/>
  <c r="B3424" i="1"/>
  <c r="A3424" i="1"/>
  <c r="B3423" i="1"/>
  <c r="A3423" i="1"/>
  <c r="B3422" i="1"/>
  <c r="A3422" i="1"/>
  <c r="B3421" i="1"/>
  <c r="A3421" i="1"/>
  <c r="B3420" i="1"/>
  <c r="A3420" i="1"/>
  <c r="B3419" i="1"/>
  <c r="A3419" i="1"/>
  <c r="B3418" i="1"/>
  <c r="A3418" i="1"/>
  <c r="B3417" i="1"/>
  <c r="A3417" i="1"/>
  <c r="B3416" i="1"/>
  <c r="A3416" i="1"/>
  <c r="B3415" i="1"/>
  <c r="A3415" i="1"/>
  <c r="B3414" i="1"/>
  <c r="A3414" i="1"/>
  <c r="B3413" i="1"/>
  <c r="A3413" i="1"/>
  <c r="B3412" i="1"/>
  <c r="A3412" i="1"/>
  <c r="B3411" i="1"/>
  <c r="A3411" i="1"/>
  <c r="B3410" i="1"/>
  <c r="A3410" i="1"/>
  <c r="B3409" i="1"/>
  <c r="A3409" i="1"/>
  <c r="B3408" i="1"/>
  <c r="A3408" i="1"/>
  <c r="B3407" i="1"/>
  <c r="A3407" i="1"/>
  <c r="B3406" i="1"/>
  <c r="A3406" i="1"/>
  <c r="B3405" i="1"/>
  <c r="A3405" i="1"/>
  <c r="B3404" i="1"/>
  <c r="A3404" i="1"/>
  <c r="B3403" i="1"/>
  <c r="A3403" i="1"/>
  <c r="B3402" i="1"/>
  <c r="A3402" i="1"/>
  <c r="B3401" i="1"/>
  <c r="A3401" i="1"/>
  <c r="B3400" i="1"/>
  <c r="A3400" i="1"/>
  <c r="B3399" i="1"/>
  <c r="A3399" i="1"/>
  <c r="B3398" i="1"/>
  <c r="A3398" i="1"/>
  <c r="B3397" i="1"/>
  <c r="A3397" i="1"/>
  <c r="B3396" i="1"/>
  <c r="A3396" i="1"/>
  <c r="B3395" i="1"/>
  <c r="A3395" i="1"/>
  <c r="B3394" i="1"/>
  <c r="A3394" i="1"/>
  <c r="B3393" i="1"/>
  <c r="A3393" i="1"/>
  <c r="B3392" i="1"/>
  <c r="A3392" i="1"/>
  <c r="B3391" i="1"/>
  <c r="A3391" i="1"/>
  <c r="B3390" i="1"/>
  <c r="A3390" i="1"/>
  <c r="B3389" i="1"/>
  <c r="A3389" i="1"/>
  <c r="B3388" i="1"/>
  <c r="A3388" i="1"/>
  <c r="B3387" i="1"/>
  <c r="A3387" i="1"/>
  <c r="B3386" i="1"/>
  <c r="A3386" i="1"/>
  <c r="B3385" i="1"/>
  <c r="A3385" i="1"/>
  <c r="B3384" i="1"/>
  <c r="A3384" i="1"/>
  <c r="B3383" i="1"/>
  <c r="A3383" i="1"/>
  <c r="B3382" i="1"/>
  <c r="A3382" i="1"/>
  <c r="B3381" i="1"/>
  <c r="A3381" i="1"/>
  <c r="B3380" i="1"/>
  <c r="A3380" i="1"/>
  <c r="B3379" i="1"/>
  <c r="A3379" i="1"/>
  <c r="B3378" i="1"/>
  <c r="A3378" i="1"/>
  <c r="B3377" i="1"/>
  <c r="A3377" i="1"/>
  <c r="B3376" i="1"/>
  <c r="A3376" i="1"/>
  <c r="B3375" i="1"/>
  <c r="A3375" i="1"/>
  <c r="B3374" i="1"/>
  <c r="A3374" i="1"/>
  <c r="B3373" i="1"/>
  <c r="A3373" i="1"/>
  <c r="B3372" i="1"/>
  <c r="A3372" i="1"/>
  <c r="B3371" i="1"/>
  <c r="A3371" i="1"/>
  <c r="B3370" i="1"/>
  <c r="A3370" i="1"/>
  <c r="B3369" i="1"/>
  <c r="A3369" i="1"/>
  <c r="B3368" i="1"/>
  <c r="A3368" i="1"/>
  <c r="B3367" i="1"/>
  <c r="A3367" i="1"/>
  <c r="B3366" i="1"/>
  <c r="A3366" i="1"/>
  <c r="B3365" i="1"/>
  <c r="A3365" i="1"/>
  <c r="B3364" i="1"/>
  <c r="A3364" i="1"/>
  <c r="B3363" i="1"/>
  <c r="A3363" i="1"/>
  <c r="B3362" i="1"/>
  <c r="A3362" i="1"/>
  <c r="B3361" i="1"/>
  <c r="A3361" i="1"/>
  <c r="B3360" i="1"/>
  <c r="A3360" i="1"/>
  <c r="B3359" i="1"/>
  <c r="A3359" i="1"/>
  <c r="B3358" i="1"/>
  <c r="A3358" i="1"/>
  <c r="B3357" i="1"/>
  <c r="A3357" i="1"/>
  <c r="B3356" i="1"/>
  <c r="A3356" i="1"/>
  <c r="B3355" i="1"/>
  <c r="A3355" i="1"/>
  <c r="B3354" i="1"/>
  <c r="A3354" i="1"/>
  <c r="B3353" i="1"/>
  <c r="A3353" i="1"/>
  <c r="B3352" i="1"/>
  <c r="A3352" i="1"/>
  <c r="B3351" i="1"/>
  <c r="A3351" i="1"/>
  <c r="B3350" i="1"/>
  <c r="A3350" i="1"/>
  <c r="B3349" i="1"/>
  <c r="A3349" i="1"/>
  <c r="B3348" i="1"/>
  <c r="A3348" i="1"/>
  <c r="B3347" i="1"/>
  <c r="A3347" i="1"/>
  <c r="B3346" i="1"/>
  <c r="A3346" i="1"/>
  <c r="B3345" i="1"/>
  <c r="A3345" i="1"/>
  <c r="B3344" i="1"/>
  <c r="A3344" i="1"/>
  <c r="B3343" i="1"/>
  <c r="A3343" i="1"/>
  <c r="B3342" i="1"/>
  <c r="A3342" i="1"/>
  <c r="B3341" i="1"/>
  <c r="A3341" i="1"/>
  <c r="B3340" i="1"/>
  <c r="A3340" i="1"/>
  <c r="B3339" i="1"/>
  <c r="A3339" i="1"/>
  <c r="B3338" i="1"/>
  <c r="A3338" i="1"/>
  <c r="B3337" i="1"/>
  <c r="A3337" i="1"/>
  <c r="B3336" i="1"/>
  <c r="A3336" i="1"/>
  <c r="B3335" i="1"/>
  <c r="A3335" i="1"/>
  <c r="B3334" i="1"/>
  <c r="A3334" i="1"/>
  <c r="B3333" i="1"/>
  <c r="A3333" i="1"/>
  <c r="B3332" i="1"/>
  <c r="A3332" i="1"/>
  <c r="B3331" i="1"/>
  <c r="A3331" i="1"/>
  <c r="B3330" i="1"/>
  <c r="A3330" i="1"/>
  <c r="B3329" i="1"/>
  <c r="A3329" i="1"/>
  <c r="B3328" i="1"/>
  <c r="A3328" i="1"/>
  <c r="B3327" i="1"/>
  <c r="A3327" i="1"/>
  <c r="B3326" i="1"/>
  <c r="A3326" i="1"/>
  <c r="B3325" i="1"/>
  <c r="A3325" i="1"/>
  <c r="B3324" i="1"/>
  <c r="A3324" i="1"/>
  <c r="B3323" i="1"/>
  <c r="A3323" i="1"/>
  <c r="B3322" i="1"/>
  <c r="A3322" i="1"/>
  <c r="B3321" i="1"/>
  <c r="A3321" i="1"/>
  <c r="B3320" i="1"/>
  <c r="A3320" i="1"/>
  <c r="B3319" i="1"/>
  <c r="A3319" i="1"/>
  <c r="B3318" i="1"/>
  <c r="A3318" i="1"/>
  <c r="B3317" i="1"/>
  <c r="A3317" i="1"/>
  <c r="B3316" i="1"/>
  <c r="A3316" i="1"/>
  <c r="B3315" i="1"/>
  <c r="A3315" i="1"/>
  <c r="B3314" i="1"/>
  <c r="A3314" i="1"/>
  <c r="B3313" i="1"/>
  <c r="A3313" i="1"/>
  <c r="B3312" i="1"/>
  <c r="A3312" i="1"/>
  <c r="B3311" i="1"/>
  <c r="A3311" i="1"/>
  <c r="B3310" i="1"/>
  <c r="A3310" i="1"/>
  <c r="B3309" i="1"/>
  <c r="A3309" i="1"/>
  <c r="B3308" i="1"/>
  <c r="A3308" i="1"/>
  <c r="B3307" i="1"/>
  <c r="A3307" i="1"/>
  <c r="B3306" i="1"/>
  <c r="A3306" i="1"/>
  <c r="B3305" i="1"/>
  <c r="A3305" i="1"/>
  <c r="B3304" i="1"/>
  <c r="A3304" i="1"/>
  <c r="B3303" i="1"/>
  <c r="A3303" i="1"/>
  <c r="B3302" i="1"/>
  <c r="A3302" i="1"/>
  <c r="B3301" i="1"/>
  <c r="A3301" i="1"/>
  <c r="B3300" i="1"/>
  <c r="A3300" i="1"/>
  <c r="B3299" i="1"/>
  <c r="A3299" i="1"/>
  <c r="B3298" i="1"/>
  <c r="A3298" i="1"/>
  <c r="B3297" i="1"/>
  <c r="A3297" i="1"/>
  <c r="B3296" i="1"/>
  <c r="A3296" i="1"/>
  <c r="B3295" i="1"/>
  <c r="A3295" i="1"/>
  <c r="B3294" i="1"/>
  <c r="A3294" i="1"/>
  <c r="B3293" i="1"/>
  <c r="A3293" i="1"/>
  <c r="B3292" i="1"/>
  <c r="A3292" i="1"/>
  <c r="B3291" i="1"/>
  <c r="A3291" i="1"/>
  <c r="B3290" i="1"/>
  <c r="A3290" i="1"/>
  <c r="B3289" i="1"/>
  <c r="A3289" i="1"/>
  <c r="B3288" i="1"/>
  <c r="A3288" i="1"/>
  <c r="B3287" i="1"/>
  <c r="A3287" i="1"/>
  <c r="B3286" i="1"/>
  <c r="A3286" i="1"/>
  <c r="B3285" i="1"/>
  <c r="A3285" i="1"/>
  <c r="B3284" i="1"/>
  <c r="A3284" i="1"/>
  <c r="B3283" i="1"/>
  <c r="A3283" i="1"/>
  <c r="B3282" i="1"/>
  <c r="A3282" i="1"/>
  <c r="B3281" i="1"/>
  <c r="A3281" i="1"/>
  <c r="B3280" i="1"/>
  <c r="A3280" i="1"/>
  <c r="B3279" i="1"/>
  <c r="A3279" i="1"/>
  <c r="B3278" i="1"/>
  <c r="A3278" i="1"/>
  <c r="B3277" i="1"/>
  <c r="A3277" i="1"/>
  <c r="B3276" i="1"/>
  <c r="A3276" i="1"/>
  <c r="B3275" i="1"/>
  <c r="A3275" i="1"/>
  <c r="B3274" i="1"/>
  <c r="A3274" i="1"/>
  <c r="B3273" i="1"/>
  <c r="A3273" i="1"/>
  <c r="B3272" i="1"/>
  <c r="A3272" i="1"/>
  <c r="B3271" i="1"/>
  <c r="A3271" i="1"/>
  <c r="B3270" i="1"/>
  <c r="A3270" i="1"/>
  <c r="B3269" i="1"/>
  <c r="A3269" i="1"/>
  <c r="B3268" i="1"/>
  <c r="A3268" i="1"/>
  <c r="B3267" i="1"/>
  <c r="A3267" i="1"/>
  <c r="B3266" i="1"/>
  <c r="A3266" i="1"/>
  <c r="B3265" i="1"/>
  <c r="A3265" i="1"/>
  <c r="B3264" i="1"/>
  <c r="A3264" i="1"/>
  <c r="B3263" i="1"/>
  <c r="A3263" i="1"/>
  <c r="B3262" i="1"/>
  <c r="A3262" i="1"/>
  <c r="B3261" i="1"/>
  <c r="A3261" i="1"/>
  <c r="B3260" i="1"/>
  <c r="A3260" i="1"/>
  <c r="B3259" i="1"/>
  <c r="A3259" i="1"/>
  <c r="B3258" i="1"/>
  <c r="A3258" i="1"/>
  <c r="B3257" i="1"/>
  <c r="A3257" i="1"/>
  <c r="B3256" i="1"/>
  <c r="A3256" i="1"/>
  <c r="B3255" i="1"/>
  <c r="A3255" i="1"/>
  <c r="B3254" i="1"/>
  <c r="A3254" i="1"/>
  <c r="B3253" i="1"/>
  <c r="A3253" i="1"/>
  <c r="B3252" i="1"/>
  <c r="A3252" i="1"/>
  <c r="B3251" i="1"/>
  <c r="A3251" i="1"/>
  <c r="B3250" i="1"/>
  <c r="A3250" i="1"/>
  <c r="B3249" i="1"/>
  <c r="A3249" i="1"/>
  <c r="B3248" i="1"/>
  <c r="A3248" i="1"/>
  <c r="B3247" i="1"/>
  <c r="A3247" i="1"/>
  <c r="B3246" i="1"/>
  <c r="A3246" i="1"/>
  <c r="B3245" i="1"/>
  <c r="A3245" i="1"/>
  <c r="B3244" i="1"/>
  <c r="A3244" i="1"/>
  <c r="B3243" i="1"/>
  <c r="A3243" i="1"/>
  <c r="B3242" i="1"/>
  <c r="A3242" i="1"/>
  <c r="B3241" i="1"/>
  <c r="A3241" i="1"/>
  <c r="B3240" i="1"/>
  <c r="A3240" i="1"/>
  <c r="B3239" i="1"/>
  <c r="A3239" i="1"/>
  <c r="B3238" i="1"/>
  <c r="A3238" i="1"/>
  <c r="B3237" i="1"/>
  <c r="A3237" i="1"/>
  <c r="B3236" i="1"/>
  <c r="A3236" i="1"/>
  <c r="B3235" i="1"/>
  <c r="A3235" i="1"/>
  <c r="B3234" i="1"/>
  <c r="A3234" i="1"/>
  <c r="B3233" i="1"/>
  <c r="A3233" i="1"/>
  <c r="B3232" i="1"/>
  <c r="A3232" i="1"/>
  <c r="B3231" i="1"/>
  <c r="A3231" i="1"/>
  <c r="B3230" i="1"/>
  <c r="A3230" i="1"/>
  <c r="B3229" i="1"/>
  <c r="A3229" i="1"/>
  <c r="B3228" i="1"/>
  <c r="A3228" i="1"/>
  <c r="B3227" i="1"/>
  <c r="A3227" i="1"/>
  <c r="B3226" i="1"/>
  <c r="A3226" i="1"/>
  <c r="B3225" i="1"/>
  <c r="A3225" i="1"/>
  <c r="B3224" i="1"/>
  <c r="A3224" i="1"/>
  <c r="B3223" i="1"/>
  <c r="A3223" i="1"/>
  <c r="B3222" i="1"/>
  <c r="A3222" i="1"/>
  <c r="B3221" i="1"/>
  <c r="A3221" i="1"/>
  <c r="B3220" i="1"/>
  <c r="A3220" i="1"/>
  <c r="B3219" i="1"/>
  <c r="A3219" i="1"/>
  <c r="B3218" i="1"/>
  <c r="A3218" i="1"/>
  <c r="B3217" i="1"/>
  <c r="A3217" i="1"/>
  <c r="B3216" i="1"/>
  <c r="A3216" i="1"/>
  <c r="B3215" i="1"/>
  <c r="A3215" i="1"/>
  <c r="B3214" i="1"/>
  <c r="A3214" i="1"/>
  <c r="B3213" i="1"/>
  <c r="A3213" i="1"/>
  <c r="B3212" i="1"/>
  <c r="A3212" i="1"/>
  <c r="B3211" i="1"/>
  <c r="A3211" i="1"/>
  <c r="B3210" i="1"/>
  <c r="A3210" i="1"/>
  <c r="B3209" i="1"/>
  <c r="A3209" i="1"/>
  <c r="B3208" i="1"/>
  <c r="A3208" i="1"/>
  <c r="B3207" i="1"/>
  <c r="A3207" i="1"/>
  <c r="B3206" i="1"/>
  <c r="A3206" i="1"/>
  <c r="B3205" i="1"/>
  <c r="A3205" i="1"/>
  <c r="B3204" i="1"/>
  <c r="A3204" i="1"/>
  <c r="B3203" i="1"/>
  <c r="A3203" i="1"/>
  <c r="B3202" i="1"/>
  <c r="A3202" i="1"/>
  <c r="B3201" i="1"/>
  <c r="A3201" i="1"/>
  <c r="B3200" i="1"/>
  <c r="A3200" i="1"/>
  <c r="B3199" i="1"/>
  <c r="A3199" i="1"/>
  <c r="B3198" i="1"/>
  <c r="A3198" i="1"/>
  <c r="B3197" i="1"/>
  <c r="A3197" i="1"/>
  <c r="B3196" i="1"/>
  <c r="A3196" i="1"/>
  <c r="B3195" i="1"/>
  <c r="A3195" i="1"/>
  <c r="B3194" i="1"/>
  <c r="A3194" i="1"/>
  <c r="B3193" i="1"/>
  <c r="A3193" i="1"/>
  <c r="B3192" i="1"/>
  <c r="A3192" i="1"/>
  <c r="B3191" i="1"/>
  <c r="A3191" i="1"/>
  <c r="B3190" i="1"/>
  <c r="A3190" i="1"/>
  <c r="B3189" i="1"/>
  <c r="A3189" i="1"/>
  <c r="B3188" i="1"/>
  <c r="A3188" i="1"/>
  <c r="B3187" i="1"/>
  <c r="A3187" i="1"/>
  <c r="B3186" i="1"/>
  <c r="A3186" i="1"/>
  <c r="B3185" i="1"/>
  <c r="A3185" i="1"/>
  <c r="B3184" i="1"/>
  <c r="A3184" i="1"/>
  <c r="B3183" i="1"/>
  <c r="A3183" i="1"/>
  <c r="B3182" i="1"/>
  <c r="A3182" i="1"/>
  <c r="B3181" i="1"/>
  <c r="A3181" i="1"/>
  <c r="B3180" i="1"/>
  <c r="A3180" i="1"/>
  <c r="B3179" i="1"/>
  <c r="A3179" i="1"/>
  <c r="B3178" i="1"/>
  <c r="A3178" i="1"/>
  <c r="B3177" i="1"/>
  <c r="A3177" i="1"/>
  <c r="B3176" i="1"/>
  <c r="A3176" i="1"/>
  <c r="B3175" i="1"/>
  <c r="A3175" i="1"/>
  <c r="B3174" i="1"/>
  <c r="A3174" i="1"/>
  <c r="B3173" i="1"/>
  <c r="A3173" i="1"/>
  <c r="B3172" i="1"/>
  <c r="A3172" i="1"/>
  <c r="B3171" i="1"/>
  <c r="A3171" i="1"/>
  <c r="B3170" i="1"/>
  <c r="A3170" i="1"/>
  <c r="B3169" i="1"/>
  <c r="A3169" i="1"/>
  <c r="B3168" i="1"/>
  <c r="A3168" i="1"/>
  <c r="B3167" i="1"/>
  <c r="A3167" i="1"/>
  <c r="B3166" i="1"/>
  <c r="A3166" i="1"/>
  <c r="B3165" i="1"/>
  <c r="A3165" i="1"/>
  <c r="B3164" i="1"/>
  <c r="A3164" i="1"/>
  <c r="B3163" i="1"/>
  <c r="A3163" i="1"/>
  <c r="B3162" i="1"/>
  <c r="A3162" i="1"/>
  <c r="B3161" i="1"/>
  <c r="A3161" i="1"/>
  <c r="B3160" i="1"/>
  <c r="A3160" i="1"/>
  <c r="B3159" i="1"/>
  <c r="A3159" i="1"/>
  <c r="B3158" i="1"/>
  <c r="A3158" i="1"/>
  <c r="B3157" i="1"/>
  <c r="A3157" i="1"/>
  <c r="B3156" i="1"/>
  <c r="A3156" i="1"/>
  <c r="B3155" i="1"/>
  <c r="A3155" i="1"/>
  <c r="B3154" i="1"/>
  <c r="A3154" i="1"/>
  <c r="B3153" i="1"/>
  <c r="A3153" i="1"/>
  <c r="B3152" i="1"/>
  <c r="A3152" i="1"/>
  <c r="B3151" i="1"/>
  <c r="A3151" i="1"/>
  <c r="B3150" i="1"/>
  <c r="A3150" i="1"/>
  <c r="B3149" i="1"/>
  <c r="A3149" i="1"/>
  <c r="B3148" i="1"/>
  <c r="A3148" i="1"/>
  <c r="B3147" i="1"/>
  <c r="A3147" i="1"/>
  <c r="B3146" i="1"/>
  <c r="A3146" i="1"/>
  <c r="B3145" i="1"/>
  <c r="A3145" i="1"/>
  <c r="B3144" i="1"/>
  <c r="A3144" i="1"/>
  <c r="B3143" i="1"/>
  <c r="A3143" i="1"/>
  <c r="B3142" i="1"/>
  <c r="A3142" i="1"/>
  <c r="B3141" i="1"/>
  <c r="A3141" i="1"/>
  <c r="B3140" i="1"/>
  <c r="A3140" i="1"/>
  <c r="B3139" i="1"/>
  <c r="A3139" i="1"/>
  <c r="B3138" i="1"/>
  <c r="A3138" i="1"/>
  <c r="B3137" i="1"/>
  <c r="A3137" i="1"/>
  <c r="B3136" i="1"/>
  <c r="A3136" i="1"/>
  <c r="B3135" i="1"/>
  <c r="A3135" i="1"/>
  <c r="B3134" i="1"/>
  <c r="A3134" i="1"/>
  <c r="B3133" i="1"/>
  <c r="A3133" i="1"/>
  <c r="B3132" i="1"/>
  <c r="A3132" i="1"/>
  <c r="B3131" i="1"/>
  <c r="A3131" i="1"/>
  <c r="B3130" i="1"/>
  <c r="A3130" i="1"/>
  <c r="B3129" i="1"/>
  <c r="A3129" i="1"/>
  <c r="B3128" i="1"/>
  <c r="A3128" i="1"/>
  <c r="B3127" i="1"/>
  <c r="A3127" i="1"/>
  <c r="B3126" i="1"/>
  <c r="A3126" i="1"/>
  <c r="B3125" i="1"/>
  <c r="A3125" i="1"/>
  <c r="B3124" i="1"/>
  <c r="A3124" i="1"/>
  <c r="B3123" i="1"/>
  <c r="A3123" i="1"/>
  <c r="B3122" i="1"/>
  <c r="A3122" i="1"/>
  <c r="B3121" i="1"/>
  <c r="A3121" i="1"/>
  <c r="B3120" i="1"/>
  <c r="A3120" i="1"/>
  <c r="B3119" i="1"/>
  <c r="A3119" i="1"/>
  <c r="B3118" i="1"/>
  <c r="A3118" i="1"/>
  <c r="B3117" i="1"/>
  <c r="A3117" i="1"/>
  <c r="B3116" i="1"/>
  <c r="A3116" i="1"/>
  <c r="B3115" i="1"/>
  <c r="A3115" i="1"/>
  <c r="B3114" i="1"/>
  <c r="A3114" i="1"/>
  <c r="B3113" i="1"/>
  <c r="A3113" i="1"/>
  <c r="B3112" i="1"/>
  <c r="A3112" i="1"/>
  <c r="B3111" i="1"/>
  <c r="A3111" i="1"/>
  <c r="B3110" i="1"/>
  <c r="A3110" i="1"/>
  <c r="B3109" i="1"/>
  <c r="A3109" i="1"/>
  <c r="B3108" i="1"/>
  <c r="A3108" i="1"/>
  <c r="B3107" i="1"/>
  <c r="A3107" i="1"/>
  <c r="B3106" i="1"/>
  <c r="A3106" i="1"/>
  <c r="B3105" i="1"/>
  <c r="A3105" i="1"/>
  <c r="B3104" i="1"/>
  <c r="A3104" i="1"/>
  <c r="B3103" i="1"/>
  <c r="A3103" i="1"/>
  <c r="B3102" i="1"/>
  <c r="A3102" i="1"/>
  <c r="B3101" i="1"/>
  <c r="A3101" i="1"/>
  <c r="B3100" i="1"/>
  <c r="A3100" i="1"/>
  <c r="B3099" i="1"/>
  <c r="A3099" i="1"/>
  <c r="B3098" i="1"/>
  <c r="A3098" i="1"/>
  <c r="B3097" i="1"/>
  <c r="A3097" i="1"/>
  <c r="B3096" i="1"/>
  <c r="A3096" i="1"/>
  <c r="B3095" i="1"/>
  <c r="A3095" i="1"/>
  <c r="B3094" i="1"/>
  <c r="A3094" i="1"/>
  <c r="B3093" i="1"/>
  <c r="A3093" i="1"/>
  <c r="B3092" i="1"/>
  <c r="A3092" i="1"/>
  <c r="B3091" i="1"/>
  <c r="A3091" i="1"/>
  <c r="B3090" i="1"/>
  <c r="A3090" i="1"/>
  <c r="B3089" i="1"/>
  <c r="A3089" i="1"/>
  <c r="B3088" i="1"/>
  <c r="A3088" i="1"/>
  <c r="B3087" i="1"/>
  <c r="A3087" i="1"/>
  <c r="B3086" i="1"/>
  <c r="A3086" i="1"/>
  <c r="B3085" i="1"/>
  <c r="A3085" i="1"/>
  <c r="B3084" i="1"/>
  <c r="A3084" i="1"/>
  <c r="B3083" i="1"/>
  <c r="A3083" i="1"/>
  <c r="B3082" i="1"/>
  <c r="A3082" i="1"/>
  <c r="B3081" i="1"/>
  <c r="A3081" i="1"/>
  <c r="B3080" i="1"/>
  <c r="A3080" i="1"/>
  <c r="B3079" i="1"/>
  <c r="A3079" i="1"/>
  <c r="B3078" i="1"/>
  <c r="A3078" i="1"/>
  <c r="B3077" i="1"/>
  <c r="A3077" i="1"/>
  <c r="B3076" i="1"/>
  <c r="A3076" i="1"/>
  <c r="B3075" i="1"/>
  <c r="A3075" i="1"/>
  <c r="B3074" i="1"/>
  <c r="A3074" i="1"/>
  <c r="B3073" i="1"/>
  <c r="A3073" i="1"/>
  <c r="B3072" i="1"/>
  <c r="A3072" i="1"/>
  <c r="B3071" i="1"/>
  <c r="A3071" i="1"/>
  <c r="B3070" i="1"/>
  <c r="A3070" i="1"/>
  <c r="B3069" i="1"/>
  <c r="A3069" i="1"/>
  <c r="B3068" i="1"/>
  <c r="A3068" i="1"/>
  <c r="B3067" i="1"/>
  <c r="A3067" i="1"/>
  <c r="B3066" i="1"/>
  <c r="A3066" i="1"/>
  <c r="B3065" i="1"/>
  <c r="A3065" i="1"/>
  <c r="B3064" i="1"/>
  <c r="A3064" i="1"/>
  <c r="B3063" i="1"/>
  <c r="A3063" i="1"/>
  <c r="B3062" i="1"/>
  <c r="A3062" i="1"/>
  <c r="B3061" i="1"/>
  <c r="A3061" i="1"/>
  <c r="B3060" i="1"/>
  <c r="A3060" i="1"/>
  <c r="B3059" i="1"/>
  <c r="A3059" i="1"/>
  <c r="B3058" i="1"/>
  <c r="A3058" i="1"/>
  <c r="B3057" i="1"/>
  <c r="A3057" i="1"/>
  <c r="B3056" i="1"/>
  <c r="A3056" i="1"/>
  <c r="B3055" i="1"/>
  <c r="A3055" i="1"/>
  <c r="B3054" i="1"/>
  <c r="A3054" i="1"/>
  <c r="B3053" i="1"/>
  <c r="A3053" i="1"/>
  <c r="B3052" i="1"/>
  <c r="A3052" i="1"/>
  <c r="B3051" i="1"/>
  <c r="A3051" i="1"/>
  <c r="B3050" i="1"/>
  <c r="A3050" i="1"/>
  <c r="B3049" i="1"/>
  <c r="A3049" i="1"/>
  <c r="B3048" i="1"/>
  <c r="A3048" i="1"/>
  <c r="B3047" i="1"/>
  <c r="A3047" i="1"/>
  <c r="B3046" i="1"/>
  <c r="A3046" i="1"/>
  <c r="B3045" i="1"/>
  <c r="A3045" i="1"/>
  <c r="B3044" i="1"/>
  <c r="A3044" i="1"/>
  <c r="B3043" i="1"/>
  <c r="A3043" i="1"/>
  <c r="B3042" i="1"/>
  <c r="A3042" i="1"/>
  <c r="B3041" i="1"/>
  <c r="A3041" i="1"/>
  <c r="B3040" i="1"/>
  <c r="A3040" i="1"/>
  <c r="B3039" i="1"/>
  <c r="A3039" i="1"/>
  <c r="B3038" i="1"/>
  <c r="A3038" i="1"/>
  <c r="B3037" i="1"/>
  <c r="A3037" i="1"/>
  <c r="B3036" i="1"/>
  <c r="A3036" i="1"/>
  <c r="B3035" i="1"/>
  <c r="A3035" i="1"/>
  <c r="B3034" i="1"/>
  <c r="A3034" i="1"/>
  <c r="B3033" i="1"/>
  <c r="A3033" i="1"/>
  <c r="B3032" i="1"/>
  <c r="A3032" i="1"/>
  <c r="B3031" i="1"/>
  <c r="A3031" i="1"/>
  <c r="B3030" i="1"/>
  <c r="A3030" i="1"/>
  <c r="B3029" i="1"/>
  <c r="A3029" i="1"/>
  <c r="B3028" i="1"/>
  <c r="A3028" i="1"/>
  <c r="B3027" i="1"/>
  <c r="A3027" i="1"/>
  <c r="B3026" i="1"/>
  <c r="A3026" i="1"/>
  <c r="B3025" i="1"/>
  <c r="A3025" i="1"/>
  <c r="B3024" i="1"/>
  <c r="A3024" i="1"/>
  <c r="B3023" i="1"/>
  <c r="A3023" i="1"/>
  <c r="B3022" i="1"/>
  <c r="A3022" i="1"/>
  <c r="B3021" i="1"/>
  <c r="A3021" i="1"/>
  <c r="B3020" i="1"/>
  <c r="A3020" i="1"/>
  <c r="B3019" i="1"/>
  <c r="A3019" i="1"/>
  <c r="B3018" i="1"/>
  <c r="A3018" i="1"/>
  <c r="B3017" i="1"/>
  <c r="A3017" i="1"/>
  <c r="B3016" i="1"/>
  <c r="A3016" i="1"/>
  <c r="B3015" i="1"/>
  <c r="A3015" i="1"/>
  <c r="B3014" i="1"/>
  <c r="A3014" i="1"/>
  <c r="B3013" i="1"/>
  <c r="A3013" i="1"/>
  <c r="B3012" i="1"/>
  <c r="A3012" i="1"/>
  <c r="B3011" i="1"/>
  <c r="A3011" i="1"/>
  <c r="B3010" i="1"/>
  <c r="A3010" i="1"/>
  <c r="B3009" i="1"/>
  <c r="A3009" i="1"/>
  <c r="B3008" i="1"/>
  <c r="A3008" i="1"/>
  <c r="B3007" i="1"/>
  <c r="A3007" i="1"/>
  <c r="B3006" i="1"/>
  <c r="A3006" i="1"/>
  <c r="B3005" i="1"/>
  <c r="A3005" i="1"/>
  <c r="B3004" i="1"/>
  <c r="A3004" i="1"/>
  <c r="B3003" i="1"/>
  <c r="A3003" i="1"/>
  <c r="B3002" i="1"/>
  <c r="A3002" i="1"/>
  <c r="B3001" i="1"/>
  <c r="A3001" i="1"/>
  <c r="B3000" i="1"/>
  <c r="A3000" i="1"/>
  <c r="B2999" i="1"/>
  <c r="A2999" i="1"/>
  <c r="B2998" i="1"/>
  <c r="A2998" i="1"/>
  <c r="B2997" i="1"/>
  <c r="A2997" i="1"/>
  <c r="B2996" i="1"/>
  <c r="A2996" i="1"/>
  <c r="B2995" i="1"/>
  <c r="A2995" i="1"/>
  <c r="B2994" i="1"/>
  <c r="A2994" i="1"/>
  <c r="B2993" i="1"/>
  <c r="A2993" i="1"/>
  <c r="B2992" i="1"/>
  <c r="A2992" i="1"/>
  <c r="B2991" i="1"/>
  <c r="A2991" i="1"/>
  <c r="B2990" i="1"/>
  <c r="A2990" i="1"/>
  <c r="B2989" i="1"/>
  <c r="A2989" i="1"/>
  <c r="B2988" i="1"/>
  <c r="A2988" i="1"/>
  <c r="B2987" i="1"/>
  <c r="A2987" i="1"/>
  <c r="B2986" i="1"/>
  <c r="A2986" i="1"/>
  <c r="B2985" i="1"/>
  <c r="A2985" i="1"/>
  <c r="B2984" i="1"/>
  <c r="A2984" i="1"/>
  <c r="B2983" i="1"/>
  <c r="A2983" i="1"/>
  <c r="B2982" i="1"/>
  <c r="A2982" i="1"/>
  <c r="B2981" i="1"/>
  <c r="A2981" i="1"/>
  <c r="B2980" i="1"/>
  <c r="A2980" i="1"/>
  <c r="B2979" i="1"/>
  <c r="A2979" i="1"/>
  <c r="B2978" i="1"/>
  <c r="A2978" i="1"/>
  <c r="B2977" i="1"/>
  <c r="A2977" i="1"/>
  <c r="B2976" i="1"/>
  <c r="A2976" i="1"/>
  <c r="B2975" i="1"/>
  <c r="A2975" i="1"/>
  <c r="B2974" i="1"/>
  <c r="A2974" i="1"/>
  <c r="B2973" i="1"/>
  <c r="A2973" i="1"/>
  <c r="B2972" i="1"/>
  <c r="A2972" i="1"/>
  <c r="B2971" i="1"/>
  <c r="A2971" i="1"/>
  <c r="B2970" i="1"/>
  <c r="A2970" i="1"/>
  <c r="B2969" i="1"/>
  <c r="A2969" i="1"/>
  <c r="B2968" i="1"/>
  <c r="A2968" i="1"/>
  <c r="B2967" i="1"/>
  <c r="A2967" i="1"/>
  <c r="B2966" i="1"/>
  <c r="A2966" i="1"/>
  <c r="B2965" i="1"/>
  <c r="A2965" i="1"/>
  <c r="B2964" i="1"/>
  <c r="A2964" i="1"/>
  <c r="B2963" i="1"/>
  <c r="A2963" i="1"/>
  <c r="B2962" i="1"/>
  <c r="A2962" i="1"/>
  <c r="B2961" i="1"/>
  <c r="A2961" i="1"/>
  <c r="B2960" i="1"/>
  <c r="A2960" i="1"/>
  <c r="B2959" i="1"/>
  <c r="A2959" i="1"/>
  <c r="B2958" i="1"/>
  <c r="A2958" i="1"/>
  <c r="B2957" i="1"/>
  <c r="A2957" i="1"/>
  <c r="B2956" i="1"/>
  <c r="A2956" i="1"/>
  <c r="B2955" i="1"/>
  <c r="A2955" i="1"/>
  <c r="B2954" i="1"/>
  <c r="A2954" i="1"/>
  <c r="B2953" i="1"/>
  <c r="A2953" i="1"/>
  <c r="B2952" i="1"/>
  <c r="A2952" i="1"/>
  <c r="B2951" i="1"/>
  <c r="A2951" i="1"/>
  <c r="B2950" i="1"/>
  <c r="A2950" i="1"/>
  <c r="B2949" i="1"/>
  <c r="A2949" i="1"/>
  <c r="B2948" i="1"/>
  <c r="A2948" i="1"/>
  <c r="B2947" i="1"/>
  <c r="A2947" i="1"/>
  <c r="B2946" i="1"/>
  <c r="A2946" i="1"/>
  <c r="B2945" i="1"/>
  <c r="A2945" i="1"/>
  <c r="B2944" i="1"/>
  <c r="A2944" i="1"/>
  <c r="B2943" i="1"/>
  <c r="A2943" i="1"/>
  <c r="B2942" i="1"/>
  <c r="A2942" i="1"/>
  <c r="B2941" i="1"/>
  <c r="A2941" i="1"/>
  <c r="B2940" i="1"/>
  <c r="A2940" i="1"/>
  <c r="B2939" i="1"/>
  <c r="A2939" i="1"/>
  <c r="B2938" i="1"/>
  <c r="A2938" i="1"/>
  <c r="B2937" i="1"/>
  <c r="A2937" i="1"/>
  <c r="B2936" i="1"/>
  <c r="A2936" i="1"/>
  <c r="B2935" i="1"/>
  <c r="A2935" i="1"/>
  <c r="B2934" i="1"/>
  <c r="A2934" i="1"/>
  <c r="B2933" i="1"/>
  <c r="A2933" i="1"/>
  <c r="B2932" i="1"/>
  <c r="A2932" i="1"/>
  <c r="B2931" i="1"/>
  <c r="A2931" i="1"/>
  <c r="B2930" i="1"/>
  <c r="A2930" i="1"/>
  <c r="B2929" i="1"/>
  <c r="A2929" i="1"/>
  <c r="B2928" i="1"/>
  <c r="A2928" i="1"/>
  <c r="B2927" i="1"/>
  <c r="A2927" i="1"/>
  <c r="B2926" i="1"/>
  <c r="A2926" i="1"/>
  <c r="B2925" i="1"/>
  <c r="A2925" i="1"/>
  <c r="B2924" i="1"/>
  <c r="A2924" i="1"/>
  <c r="B2923" i="1"/>
  <c r="A2923" i="1"/>
  <c r="B2922" i="1"/>
  <c r="A2922" i="1"/>
  <c r="B2921" i="1"/>
  <c r="A2921" i="1"/>
  <c r="B2920" i="1"/>
  <c r="A2920" i="1"/>
  <c r="B2919" i="1"/>
  <c r="A2919" i="1"/>
  <c r="B2918" i="1"/>
  <c r="A2918" i="1"/>
  <c r="B2917" i="1"/>
  <c r="A2917" i="1"/>
  <c r="B2916" i="1"/>
  <c r="A2916" i="1"/>
  <c r="B2915" i="1"/>
  <c r="A2915" i="1"/>
  <c r="B2914" i="1"/>
  <c r="A2914" i="1"/>
  <c r="B2913" i="1"/>
  <c r="A2913" i="1"/>
  <c r="B2912" i="1"/>
  <c r="A2912" i="1"/>
  <c r="B2911" i="1"/>
  <c r="A2911" i="1"/>
  <c r="B2910" i="1"/>
  <c r="A2910" i="1"/>
  <c r="B2909" i="1"/>
  <c r="A2909" i="1"/>
  <c r="B2908" i="1"/>
  <c r="A2908" i="1"/>
  <c r="B2907" i="1"/>
  <c r="A2907" i="1"/>
  <c r="B2906" i="1"/>
  <c r="A2906" i="1"/>
  <c r="B2905" i="1"/>
  <c r="A2905" i="1"/>
  <c r="B2904" i="1"/>
  <c r="A2904" i="1"/>
  <c r="B2903" i="1"/>
  <c r="A2903" i="1"/>
  <c r="B2902" i="1"/>
  <c r="A2902" i="1"/>
  <c r="B2901" i="1"/>
  <c r="A2901" i="1"/>
  <c r="B2900" i="1"/>
  <c r="A2900" i="1"/>
  <c r="B2899" i="1"/>
  <c r="A2899" i="1"/>
  <c r="B2898" i="1"/>
  <c r="A2898" i="1"/>
  <c r="B2897" i="1"/>
  <c r="A2897" i="1"/>
  <c r="B2896" i="1"/>
  <c r="A2896" i="1"/>
  <c r="B2895" i="1"/>
  <c r="A2895" i="1"/>
  <c r="B2894" i="1"/>
  <c r="A2894" i="1"/>
  <c r="B2893" i="1"/>
  <c r="A2893" i="1"/>
  <c r="B2892" i="1"/>
  <c r="A2892" i="1"/>
  <c r="B2891" i="1"/>
  <c r="A2891" i="1"/>
  <c r="B2890" i="1"/>
  <c r="A2890" i="1"/>
  <c r="B2889" i="1"/>
  <c r="A2889" i="1"/>
  <c r="B2888" i="1"/>
  <c r="A2888" i="1"/>
  <c r="B2887" i="1"/>
  <c r="A2887" i="1"/>
  <c r="B2886" i="1"/>
  <c r="A2886" i="1"/>
  <c r="B2885" i="1"/>
  <c r="A2885" i="1"/>
  <c r="B2884" i="1"/>
  <c r="A2884" i="1"/>
  <c r="B2883" i="1"/>
  <c r="A2883" i="1"/>
  <c r="B2882" i="1"/>
  <c r="A2882" i="1"/>
  <c r="B2881" i="1"/>
  <c r="A2881" i="1"/>
  <c r="B2880" i="1"/>
  <c r="A2880" i="1"/>
  <c r="B2879" i="1"/>
  <c r="A2879" i="1"/>
  <c r="B2878" i="1"/>
  <c r="A2878" i="1"/>
  <c r="B2877" i="1"/>
  <c r="A2877" i="1"/>
  <c r="B2876" i="1"/>
  <c r="A2876" i="1"/>
  <c r="B2875" i="1"/>
  <c r="A2875" i="1"/>
  <c r="B2874" i="1"/>
  <c r="A2874" i="1"/>
  <c r="B2873" i="1"/>
  <c r="A2873" i="1"/>
  <c r="B2872" i="1"/>
  <c r="A2872" i="1"/>
  <c r="B2871" i="1"/>
  <c r="A2871" i="1"/>
  <c r="B2870" i="1"/>
  <c r="A2870" i="1"/>
  <c r="B2869" i="1"/>
  <c r="A2869" i="1"/>
  <c r="B2868" i="1"/>
  <c r="A2868" i="1"/>
  <c r="B2867" i="1"/>
  <c r="A2867" i="1"/>
  <c r="B2866" i="1"/>
  <c r="A2866" i="1"/>
  <c r="B2865" i="1"/>
  <c r="A2865" i="1"/>
  <c r="B2864" i="1"/>
  <c r="A2864" i="1"/>
  <c r="B2863" i="1"/>
  <c r="A2863" i="1"/>
  <c r="B2862" i="1"/>
  <c r="A2862" i="1"/>
  <c r="B2861" i="1"/>
  <c r="A2861" i="1"/>
  <c r="B2860" i="1"/>
  <c r="A2860" i="1"/>
  <c r="B2859" i="1"/>
  <c r="A2859" i="1"/>
  <c r="B2858" i="1"/>
  <c r="A2858" i="1"/>
  <c r="B2857" i="1"/>
  <c r="A2857" i="1"/>
  <c r="B2856" i="1"/>
  <c r="A2856" i="1"/>
  <c r="B2855" i="1"/>
  <c r="A2855" i="1"/>
  <c r="B2854" i="1"/>
  <c r="A2854" i="1"/>
  <c r="B2853" i="1"/>
  <c r="A2853" i="1"/>
  <c r="B2852" i="1"/>
  <c r="A2852" i="1"/>
  <c r="B2851" i="1"/>
  <c r="A2851" i="1"/>
  <c r="B2850" i="1"/>
  <c r="A2850" i="1"/>
  <c r="B2849" i="1"/>
  <c r="A2849" i="1"/>
  <c r="B2848" i="1"/>
  <c r="A2848" i="1"/>
  <c r="B2847" i="1"/>
  <c r="A2847" i="1"/>
  <c r="B2846" i="1"/>
  <c r="A2846" i="1"/>
  <c r="B2845" i="1"/>
  <c r="A2845" i="1"/>
  <c r="B2844" i="1"/>
  <c r="A2844" i="1"/>
  <c r="B2843" i="1"/>
  <c r="A2843" i="1"/>
  <c r="B2842" i="1"/>
  <c r="A2842" i="1"/>
  <c r="B2841" i="1"/>
  <c r="A2841" i="1"/>
  <c r="B2840" i="1"/>
  <c r="A2840" i="1"/>
  <c r="B2839" i="1"/>
  <c r="A2839" i="1"/>
  <c r="B2838" i="1"/>
  <c r="A2838" i="1"/>
  <c r="B2837" i="1"/>
  <c r="A2837" i="1"/>
  <c r="B2836" i="1"/>
  <c r="A2836" i="1"/>
  <c r="B2835" i="1"/>
  <c r="A2835" i="1"/>
  <c r="B2834" i="1"/>
  <c r="A2834" i="1"/>
  <c r="B2833" i="1"/>
  <c r="A2833" i="1"/>
  <c r="B2832" i="1"/>
  <c r="A2832" i="1"/>
  <c r="B2831" i="1"/>
  <c r="A2831" i="1"/>
  <c r="B2830" i="1"/>
  <c r="A2830" i="1"/>
  <c r="B2829" i="1"/>
  <c r="A2829" i="1"/>
  <c r="B2828" i="1"/>
  <c r="A2828" i="1"/>
  <c r="B2827" i="1"/>
  <c r="A2827" i="1"/>
  <c r="B2826" i="1"/>
  <c r="A2826" i="1"/>
  <c r="B2825" i="1"/>
  <c r="A2825" i="1"/>
  <c r="B2824" i="1"/>
  <c r="A2824" i="1"/>
  <c r="B2823" i="1"/>
  <c r="A2823" i="1"/>
  <c r="B2822" i="1"/>
  <c r="A2822" i="1"/>
  <c r="B2821" i="1"/>
  <c r="A2821" i="1"/>
  <c r="B2820" i="1"/>
  <c r="A2820" i="1"/>
  <c r="B2819" i="1"/>
  <c r="A2819" i="1"/>
  <c r="B2818" i="1"/>
  <c r="A2818" i="1"/>
  <c r="B2817" i="1"/>
  <c r="A2817" i="1"/>
  <c r="B2816" i="1"/>
  <c r="A2816" i="1"/>
  <c r="B2815" i="1"/>
  <c r="A2815" i="1"/>
  <c r="B2814" i="1"/>
  <c r="A2814" i="1"/>
  <c r="B2813" i="1"/>
  <c r="A2813" i="1"/>
  <c r="B2812" i="1"/>
  <c r="A2812" i="1"/>
  <c r="B2811" i="1"/>
  <c r="A2811" i="1"/>
  <c r="B2810" i="1"/>
  <c r="A2810" i="1"/>
  <c r="B2809" i="1"/>
  <c r="A2809" i="1"/>
  <c r="B2808" i="1"/>
  <c r="A2808" i="1"/>
  <c r="B2807" i="1"/>
  <c r="A2807" i="1"/>
  <c r="B2806" i="1"/>
  <c r="A2806" i="1"/>
  <c r="B2805" i="1"/>
  <c r="A2805" i="1"/>
  <c r="B2804" i="1"/>
  <c r="A2804" i="1"/>
  <c r="B2803" i="1"/>
  <c r="A2803" i="1"/>
  <c r="B2802" i="1"/>
  <c r="A2802" i="1"/>
  <c r="B2801" i="1"/>
  <c r="A2801" i="1"/>
  <c r="B2800" i="1"/>
  <c r="A2800" i="1"/>
  <c r="B2799" i="1"/>
  <c r="A2799" i="1"/>
  <c r="B2798" i="1"/>
  <c r="A2798" i="1"/>
  <c r="B2797" i="1"/>
  <c r="A2797" i="1"/>
  <c r="B2796" i="1"/>
  <c r="A2796" i="1"/>
  <c r="B2795" i="1"/>
  <c r="A2795" i="1"/>
  <c r="B2794" i="1"/>
  <c r="A2794" i="1"/>
  <c r="B2793" i="1"/>
  <c r="A2793" i="1"/>
  <c r="B2792" i="1"/>
  <c r="A2792" i="1"/>
  <c r="B2791" i="1"/>
  <c r="A2791" i="1"/>
  <c r="B2790" i="1"/>
  <c r="A2790" i="1"/>
  <c r="B2789" i="1"/>
  <c r="A2789" i="1"/>
  <c r="B2788" i="1"/>
  <c r="A2788" i="1"/>
  <c r="B2787" i="1"/>
  <c r="A2787" i="1"/>
  <c r="B2786" i="1"/>
  <c r="A2786" i="1"/>
  <c r="B2785" i="1"/>
  <c r="A2785" i="1"/>
  <c r="B2784" i="1"/>
  <c r="A2784" i="1"/>
  <c r="B2783" i="1"/>
  <c r="A2783" i="1"/>
  <c r="B2782" i="1"/>
  <c r="A2782" i="1"/>
  <c r="B2781" i="1"/>
  <c r="A2781" i="1"/>
  <c r="B2780" i="1"/>
  <c r="A2780" i="1"/>
  <c r="B2779" i="1"/>
  <c r="A2779" i="1"/>
  <c r="B2778" i="1"/>
  <c r="A2778" i="1"/>
  <c r="B2777" i="1"/>
  <c r="A2777" i="1"/>
  <c r="B2776" i="1"/>
  <c r="A2776" i="1"/>
  <c r="B2775" i="1"/>
  <c r="A2775" i="1"/>
  <c r="B2774" i="1"/>
  <c r="A2774" i="1"/>
  <c r="B2773" i="1"/>
  <c r="A2773" i="1"/>
  <c r="B2772" i="1"/>
  <c r="A2772" i="1"/>
  <c r="B2771" i="1"/>
  <c r="A2771" i="1"/>
  <c r="B2770" i="1"/>
  <c r="A2770" i="1"/>
  <c r="B2769" i="1"/>
  <c r="A2769" i="1"/>
  <c r="B2768" i="1"/>
  <c r="A2768" i="1"/>
  <c r="B2767" i="1"/>
  <c r="A2767" i="1"/>
  <c r="B2766" i="1"/>
  <c r="A2766" i="1"/>
  <c r="B2765" i="1"/>
  <c r="A2765" i="1"/>
  <c r="B2764" i="1"/>
  <c r="A2764" i="1"/>
  <c r="B2763" i="1"/>
  <c r="A2763" i="1"/>
  <c r="B2762" i="1"/>
  <c r="A2762" i="1"/>
  <c r="B2761" i="1"/>
  <c r="A2761" i="1"/>
  <c r="B2760" i="1"/>
  <c r="A2760" i="1"/>
  <c r="B2759" i="1"/>
  <c r="A2759" i="1"/>
  <c r="B2758" i="1"/>
  <c r="A2758" i="1"/>
  <c r="B2757" i="1"/>
  <c r="A2757" i="1"/>
  <c r="B2756" i="1"/>
  <c r="A2756" i="1"/>
  <c r="B2755" i="1"/>
  <c r="A2755" i="1"/>
  <c r="B2754" i="1"/>
  <c r="A2754" i="1"/>
  <c r="B2753" i="1"/>
  <c r="A2753" i="1"/>
  <c r="B2752" i="1"/>
  <c r="A2752" i="1"/>
  <c r="B2751" i="1"/>
  <c r="A2751" i="1"/>
  <c r="B2750" i="1"/>
  <c r="A2750" i="1"/>
  <c r="B2749" i="1"/>
  <c r="A2749" i="1"/>
  <c r="B2748" i="1"/>
  <c r="A2748" i="1"/>
  <c r="B2747" i="1"/>
  <c r="A2747" i="1"/>
  <c r="B2746" i="1"/>
  <c r="A2746" i="1"/>
  <c r="B2745" i="1"/>
  <c r="A2745" i="1"/>
  <c r="B2744" i="1"/>
  <c r="A2744" i="1"/>
  <c r="B2743" i="1"/>
  <c r="A2743" i="1"/>
  <c r="B2742" i="1"/>
  <c r="A2742" i="1"/>
  <c r="B2741" i="1"/>
  <c r="A2741" i="1"/>
  <c r="B2740" i="1"/>
  <c r="A2740" i="1"/>
  <c r="B2739" i="1"/>
  <c r="A2739" i="1"/>
  <c r="B2738" i="1"/>
  <c r="A2738" i="1"/>
  <c r="B2737" i="1"/>
  <c r="A2737" i="1"/>
  <c r="B2736" i="1"/>
  <c r="A2736" i="1"/>
  <c r="B2735" i="1"/>
  <c r="A2735" i="1"/>
  <c r="B2734" i="1"/>
  <c r="A2734" i="1"/>
  <c r="B2733" i="1"/>
  <c r="A2733" i="1"/>
  <c r="B2732" i="1"/>
  <c r="A2732" i="1"/>
  <c r="B2731" i="1"/>
  <c r="A2731" i="1"/>
  <c r="B2730" i="1"/>
  <c r="A2730" i="1"/>
  <c r="B2729" i="1"/>
  <c r="A2729" i="1"/>
  <c r="B2728" i="1"/>
  <c r="A2728" i="1"/>
  <c r="B2727" i="1"/>
  <c r="A2727" i="1"/>
  <c r="B2726" i="1"/>
  <c r="A2726" i="1"/>
  <c r="B2725" i="1"/>
  <c r="A2725" i="1"/>
  <c r="B2724" i="1"/>
  <c r="A2724" i="1"/>
  <c r="B2723" i="1"/>
  <c r="A2723" i="1"/>
  <c r="B2722" i="1"/>
  <c r="A2722" i="1"/>
  <c r="B2721" i="1"/>
  <c r="A2721" i="1"/>
  <c r="B2720" i="1"/>
  <c r="A2720" i="1"/>
  <c r="B2719" i="1"/>
  <c r="A2719" i="1"/>
  <c r="B2718" i="1"/>
  <c r="A2718" i="1"/>
  <c r="B2717" i="1"/>
  <c r="A2717" i="1"/>
  <c r="B2716" i="1"/>
  <c r="A2716" i="1"/>
  <c r="B2715" i="1"/>
  <c r="A2715" i="1"/>
  <c r="B2714" i="1"/>
  <c r="A2714" i="1"/>
  <c r="B2713" i="1"/>
  <c r="A2713" i="1"/>
  <c r="B2712" i="1"/>
  <c r="A2712" i="1"/>
  <c r="B2711" i="1"/>
  <c r="A2711" i="1"/>
  <c r="B2710" i="1"/>
  <c r="A2710" i="1"/>
  <c r="B2709" i="1"/>
  <c r="A2709" i="1"/>
  <c r="B2708" i="1"/>
  <c r="A2708" i="1"/>
  <c r="B2707" i="1"/>
  <c r="A2707" i="1"/>
  <c r="B2706" i="1"/>
  <c r="A2706" i="1"/>
  <c r="B2705" i="1"/>
  <c r="A2705" i="1"/>
  <c r="B2704" i="1"/>
  <c r="A2704" i="1"/>
  <c r="B2703" i="1"/>
  <c r="A2703" i="1"/>
  <c r="B2702" i="1"/>
  <c r="A2702" i="1"/>
  <c r="B2701" i="1"/>
  <c r="A2701" i="1"/>
  <c r="B2700" i="1"/>
  <c r="A2700" i="1"/>
  <c r="B2699" i="1"/>
  <c r="A2699" i="1"/>
  <c r="B2698" i="1"/>
  <c r="A2698" i="1"/>
  <c r="B2697" i="1"/>
  <c r="A2697" i="1"/>
  <c r="B2696" i="1"/>
  <c r="A2696" i="1"/>
  <c r="B2695" i="1"/>
  <c r="A2695" i="1"/>
  <c r="B2694" i="1"/>
  <c r="A2694" i="1"/>
  <c r="B2693" i="1"/>
  <c r="A2693" i="1"/>
  <c r="B2692" i="1"/>
  <c r="A2692" i="1"/>
  <c r="B2691" i="1"/>
  <c r="A2691" i="1"/>
  <c r="B2690" i="1"/>
  <c r="A2690" i="1"/>
  <c r="B2689" i="1"/>
  <c r="A2689" i="1"/>
  <c r="B2688" i="1"/>
  <c r="A2688" i="1"/>
  <c r="B2687" i="1"/>
  <c r="A2687" i="1"/>
  <c r="B2686" i="1"/>
  <c r="A2686" i="1"/>
  <c r="B2685" i="1"/>
  <c r="A2685" i="1"/>
  <c r="B2684" i="1"/>
  <c r="A2684" i="1"/>
  <c r="B2683" i="1"/>
  <c r="A2683" i="1"/>
  <c r="B2682" i="1"/>
  <c r="A2682" i="1"/>
  <c r="B2681" i="1"/>
  <c r="A2681" i="1"/>
  <c r="B2680" i="1"/>
  <c r="A2680" i="1"/>
  <c r="B2679" i="1"/>
  <c r="A2679" i="1"/>
  <c r="B2678" i="1"/>
  <c r="A2678" i="1"/>
  <c r="B2677" i="1"/>
  <c r="A2677" i="1"/>
  <c r="B2676" i="1"/>
  <c r="A2676" i="1"/>
  <c r="B2675" i="1"/>
  <c r="A2675" i="1"/>
  <c r="B2674" i="1"/>
  <c r="A2674" i="1"/>
  <c r="B2673" i="1"/>
  <c r="A2673" i="1"/>
  <c r="B2672" i="1"/>
  <c r="A2672" i="1"/>
  <c r="B2671" i="1"/>
  <c r="A2671" i="1"/>
  <c r="B2670" i="1"/>
  <c r="A2670" i="1"/>
  <c r="B2669" i="1"/>
  <c r="A2669" i="1"/>
  <c r="B2668" i="1"/>
  <c r="A2668" i="1"/>
  <c r="B2667" i="1"/>
  <c r="A2667" i="1"/>
  <c r="B2666" i="1"/>
  <c r="A2666" i="1"/>
  <c r="B2665" i="1"/>
  <c r="A2665" i="1"/>
  <c r="B2664" i="1"/>
  <c r="A2664" i="1"/>
  <c r="B2663" i="1"/>
  <c r="A2663" i="1"/>
  <c r="B2662" i="1"/>
  <c r="A2662" i="1"/>
  <c r="B2661" i="1"/>
  <c r="A2661" i="1"/>
  <c r="B2660" i="1"/>
  <c r="A2660" i="1"/>
  <c r="B2659" i="1"/>
  <c r="A2659" i="1"/>
  <c r="B2658" i="1"/>
  <c r="A2658" i="1"/>
  <c r="B2657" i="1"/>
  <c r="A2657" i="1"/>
  <c r="B2656" i="1"/>
  <c r="A2656" i="1"/>
  <c r="B2655" i="1"/>
  <c r="A2655" i="1"/>
  <c r="B2654" i="1"/>
  <c r="A2654" i="1"/>
  <c r="B2653" i="1"/>
  <c r="A2653" i="1"/>
  <c r="B2652" i="1"/>
  <c r="A2652" i="1"/>
  <c r="B2651" i="1"/>
  <c r="A2651" i="1"/>
  <c r="B2650" i="1"/>
  <c r="A2650" i="1"/>
  <c r="B2649" i="1"/>
  <c r="A2649" i="1"/>
  <c r="B2648" i="1"/>
  <c r="A2648" i="1"/>
  <c r="B2647" i="1"/>
  <c r="A2647" i="1"/>
  <c r="B2646" i="1"/>
  <c r="A2646" i="1"/>
  <c r="B2645" i="1"/>
  <c r="A2645" i="1"/>
  <c r="B2644" i="1"/>
  <c r="A2644" i="1"/>
  <c r="B2643" i="1"/>
  <c r="A2643" i="1"/>
  <c r="B2642" i="1"/>
  <c r="A2642" i="1"/>
  <c r="B2641" i="1"/>
  <c r="A2641" i="1"/>
  <c r="B2640" i="1"/>
  <c r="A2640" i="1"/>
  <c r="B2639" i="1"/>
  <c r="A2639" i="1"/>
  <c r="B2638" i="1"/>
  <c r="A2638" i="1"/>
  <c r="B2637" i="1"/>
  <c r="A2637" i="1"/>
  <c r="B2636" i="1"/>
  <c r="A2636" i="1"/>
  <c r="B2635" i="1"/>
  <c r="A2635" i="1"/>
  <c r="B2634" i="1"/>
  <c r="A2634" i="1"/>
  <c r="B2633" i="1"/>
  <c r="A2633" i="1"/>
  <c r="B2632" i="1"/>
  <c r="A2632" i="1"/>
  <c r="B2631" i="1"/>
  <c r="A2631" i="1"/>
  <c r="B2630" i="1"/>
  <c r="A2630" i="1"/>
  <c r="B2629" i="1"/>
  <c r="A2629" i="1"/>
  <c r="B2628" i="1"/>
  <c r="A2628" i="1"/>
  <c r="B2627" i="1"/>
  <c r="A2627" i="1"/>
  <c r="B2626" i="1"/>
  <c r="A2626" i="1"/>
  <c r="B2625" i="1"/>
  <c r="A2625" i="1"/>
  <c r="B2624" i="1"/>
  <c r="A2624" i="1"/>
  <c r="B2623" i="1"/>
  <c r="A2623" i="1"/>
  <c r="B2622" i="1"/>
  <c r="A2622" i="1"/>
  <c r="B2621" i="1"/>
  <c r="A2621" i="1"/>
  <c r="B2620" i="1"/>
  <c r="A2620" i="1"/>
  <c r="B2619" i="1"/>
  <c r="A2619" i="1"/>
  <c r="B2618" i="1"/>
  <c r="A2618" i="1"/>
  <c r="B2617" i="1"/>
  <c r="A2617" i="1"/>
  <c r="B2616" i="1"/>
  <c r="A2616" i="1"/>
  <c r="B2615" i="1"/>
  <c r="A2615" i="1"/>
  <c r="B2614" i="1"/>
  <c r="A2614" i="1"/>
  <c r="B2613" i="1"/>
  <c r="A2613" i="1"/>
  <c r="B2612" i="1"/>
  <c r="A2612" i="1"/>
  <c r="B2611" i="1"/>
  <c r="A2611" i="1"/>
  <c r="B2610" i="1"/>
  <c r="A2610" i="1"/>
  <c r="B2609" i="1"/>
  <c r="A2609" i="1"/>
  <c r="B2608" i="1"/>
  <c r="A2608" i="1"/>
  <c r="B2607" i="1"/>
  <c r="A2607" i="1"/>
  <c r="B2606" i="1"/>
  <c r="A2606" i="1"/>
  <c r="B2605" i="1"/>
  <c r="A2605" i="1"/>
  <c r="B2604" i="1"/>
  <c r="A2604" i="1"/>
  <c r="B2603" i="1"/>
  <c r="A2603" i="1"/>
  <c r="B2602" i="1"/>
  <c r="A2602" i="1"/>
  <c r="B2601" i="1"/>
  <c r="A2601" i="1"/>
  <c r="B2600" i="1"/>
  <c r="A2600" i="1"/>
  <c r="B2599" i="1"/>
  <c r="A2599" i="1"/>
  <c r="B2598" i="1"/>
  <c r="A2598" i="1"/>
  <c r="B2597" i="1"/>
  <c r="A2597" i="1"/>
  <c r="B2596" i="1"/>
  <c r="A2596" i="1"/>
  <c r="B2595" i="1"/>
  <c r="A2595" i="1"/>
  <c r="B2594" i="1"/>
  <c r="A2594" i="1"/>
  <c r="B2593" i="1"/>
  <c r="A2593" i="1"/>
  <c r="B2592" i="1"/>
  <c r="A2592" i="1"/>
  <c r="B2591" i="1"/>
  <c r="A2591" i="1"/>
  <c r="B2590" i="1"/>
  <c r="A2590" i="1"/>
  <c r="B2589" i="1"/>
  <c r="A2589" i="1"/>
  <c r="B2588" i="1"/>
  <c r="A2588" i="1"/>
  <c r="B2587" i="1"/>
  <c r="A2587" i="1"/>
  <c r="B2586" i="1"/>
  <c r="A2586" i="1"/>
  <c r="B2585" i="1"/>
  <c r="A2585" i="1"/>
  <c r="B2584" i="1"/>
  <c r="A2584" i="1"/>
  <c r="B2583" i="1"/>
  <c r="A2583" i="1"/>
  <c r="B2582" i="1"/>
  <c r="A2582" i="1"/>
  <c r="B2581" i="1"/>
  <c r="A2581" i="1"/>
  <c r="B2580" i="1"/>
  <c r="A2580" i="1"/>
  <c r="B2579" i="1"/>
  <c r="A2579" i="1"/>
  <c r="B2578" i="1"/>
  <c r="A2578" i="1"/>
  <c r="B2577" i="1"/>
  <c r="A2577" i="1"/>
  <c r="B2576" i="1"/>
  <c r="A2576" i="1"/>
  <c r="B2575" i="1"/>
  <c r="A2575" i="1"/>
  <c r="B2574" i="1"/>
  <c r="A2574" i="1"/>
  <c r="B2573" i="1"/>
  <c r="A2573" i="1"/>
  <c r="B2572" i="1"/>
  <c r="A2572" i="1"/>
  <c r="B2571" i="1"/>
  <c r="A2571" i="1"/>
  <c r="B2570" i="1"/>
  <c r="A2570" i="1"/>
  <c r="B2569" i="1"/>
  <c r="A2569" i="1"/>
  <c r="B2568" i="1"/>
  <c r="A2568" i="1"/>
  <c r="B2567" i="1"/>
  <c r="A2567" i="1"/>
  <c r="B2566" i="1"/>
  <c r="A2566" i="1"/>
  <c r="B2565" i="1"/>
  <c r="A2565" i="1"/>
  <c r="B2564" i="1"/>
  <c r="A2564" i="1"/>
  <c r="B2563" i="1"/>
  <c r="A2563" i="1"/>
  <c r="B2562" i="1"/>
  <c r="A2562" i="1"/>
  <c r="B2561" i="1"/>
  <c r="A2561" i="1"/>
  <c r="B2560" i="1"/>
  <c r="A2560" i="1"/>
  <c r="B2559" i="1"/>
  <c r="A2559" i="1"/>
  <c r="B2558" i="1"/>
  <c r="A2558" i="1"/>
  <c r="B2557" i="1"/>
  <c r="A2557" i="1"/>
  <c r="B2556" i="1"/>
  <c r="A2556" i="1"/>
  <c r="B2555" i="1"/>
  <c r="A2555" i="1"/>
  <c r="B2554" i="1"/>
  <c r="A2554" i="1"/>
  <c r="B2553" i="1"/>
  <c r="A2553" i="1"/>
  <c r="B2552" i="1"/>
  <c r="A2552" i="1"/>
  <c r="B2551" i="1"/>
  <c r="A2551" i="1"/>
  <c r="B2550" i="1"/>
  <c r="A2550" i="1"/>
  <c r="B2549" i="1"/>
  <c r="A2549" i="1"/>
  <c r="B2548" i="1"/>
  <c r="A2548" i="1"/>
  <c r="B2547" i="1"/>
  <c r="A2547" i="1"/>
  <c r="B2546" i="1"/>
  <c r="A2546" i="1"/>
  <c r="B2545" i="1"/>
  <c r="A2545" i="1"/>
  <c r="B2544" i="1"/>
  <c r="A2544" i="1"/>
  <c r="B2543" i="1"/>
  <c r="A2543" i="1"/>
  <c r="B2542" i="1"/>
  <c r="A2542" i="1"/>
  <c r="B2541" i="1"/>
  <c r="A2541" i="1"/>
  <c r="B2540" i="1"/>
  <c r="A2540" i="1"/>
  <c r="B2539" i="1"/>
  <c r="A2539" i="1"/>
  <c r="B2538" i="1"/>
  <c r="A2538" i="1"/>
  <c r="B2537" i="1"/>
  <c r="A2537" i="1"/>
  <c r="B2536" i="1"/>
  <c r="A2536" i="1"/>
  <c r="B2535" i="1"/>
  <c r="A2535" i="1"/>
  <c r="B2534" i="1"/>
  <c r="A2534" i="1"/>
  <c r="B2533" i="1"/>
  <c r="A2533" i="1"/>
  <c r="B2532" i="1"/>
  <c r="A2532" i="1"/>
  <c r="B2531" i="1"/>
  <c r="A2531" i="1"/>
  <c r="B2530" i="1"/>
  <c r="A2530" i="1"/>
  <c r="B2529" i="1"/>
  <c r="A2529" i="1"/>
  <c r="B2528" i="1"/>
  <c r="A2528" i="1"/>
  <c r="B2527" i="1"/>
  <c r="A2527" i="1"/>
  <c r="B2526" i="1"/>
  <c r="A2526" i="1"/>
  <c r="B2525" i="1"/>
  <c r="A2525" i="1"/>
  <c r="B2524" i="1"/>
  <c r="A2524" i="1"/>
  <c r="B2523" i="1"/>
  <c r="A2523" i="1"/>
  <c r="B2522" i="1"/>
  <c r="A2522" i="1"/>
  <c r="B2521" i="1"/>
  <c r="A2521" i="1"/>
  <c r="B2520" i="1"/>
  <c r="A2520" i="1"/>
  <c r="B2519" i="1"/>
  <c r="A2519" i="1"/>
  <c r="B2518" i="1"/>
  <c r="A2518" i="1"/>
  <c r="B2517" i="1"/>
  <c r="A2517" i="1"/>
  <c r="B2516" i="1"/>
  <c r="A2516" i="1"/>
  <c r="B2515" i="1"/>
  <c r="A2515" i="1"/>
  <c r="B2514" i="1"/>
  <c r="A2514" i="1"/>
  <c r="B2513" i="1"/>
  <c r="A2513" i="1"/>
  <c r="B2512" i="1"/>
  <c r="A2512" i="1"/>
  <c r="B2511" i="1"/>
  <c r="A2511" i="1"/>
  <c r="B2510" i="1"/>
  <c r="A2510" i="1"/>
  <c r="B2509" i="1"/>
  <c r="A2509" i="1"/>
  <c r="B2508" i="1"/>
  <c r="A2508" i="1"/>
  <c r="B2507" i="1"/>
  <c r="A2507" i="1"/>
  <c r="B2506" i="1"/>
  <c r="A2506" i="1"/>
  <c r="B2505" i="1"/>
  <c r="A2505" i="1"/>
  <c r="B2504" i="1"/>
  <c r="A2504" i="1"/>
  <c r="B2503" i="1"/>
  <c r="A2503" i="1"/>
  <c r="B2502" i="1"/>
  <c r="A2502" i="1"/>
  <c r="B2501" i="1"/>
  <c r="A2501" i="1"/>
  <c r="B2500" i="1"/>
  <c r="A2500" i="1"/>
  <c r="B2499" i="1"/>
  <c r="A2499" i="1"/>
  <c r="B2498" i="1"/>
  <c r="A2498" i="1"/>
  <c r="B2497" i="1"/>
  <c r="A2497" i="1"/>
  <c r="B2496" i="1"/>
  <c r="A2496" i="1"/>
  <c r="B2495" i="1"/>
  <c r="A2495" i="1"/>
  <c r="B2494" i="1"/>
  <c r="A2494" i="1"/>
  <c r="B2493" i="1"/>
  <c r="A2493" i="1"/>
  <c r="B2492" i="1"/>
  <c r="A2492" i="1"/>
  <c r="B2491" i="1"/>
  <c r="A2491" i="1"/>
  <c r="B2490" i="1"/>
  <c r="A2490" i="1"/>
  <c r="B2489" i="1"/>
  <c r="A2489" i="1"/>
  <c r="B2488" i="1"/>
  <c r="A2488" i="1"/>
  <c r="B2487" i="1"/>
  <c r="A2487" i="1"/>
  <c r="B2486" i="1"/>
  <c r="A2486" i="1"/>
  <c r="B2485" i="1"/>
  <c r="A2485" i="1"/>
  <c r="B2484" i="1"/>
  <c r="A2484" i="1"/>
  <c r="B2483" i="1"/>
  <c r="A2483" i="1"/>
  <c r="B2482" i="1"/>
  <c r="A2482" i="1"/>
  <c r="B2481" i="1"/>
  <c r="A2481" i="1"/>
  <c r="B2480" i="1"/>
  <c r="A2480" i="1"/>
  <c r="B2479" i="1"/>
  <c r="A2479" i="1"/>
  <c r="B2478" i="1"/>
  <c r="A2478" i="1"/>
  <c r="B2477" i="1"/>
  <c r="A2477" i="1"/>
  <c r="B2476" i="1"/>
  <c r="A2476" i="1"/>
  <c r="B2475" i="1"/>
  <c r="A2475" i="1"/>
  <c r="B2474" i="1"/>
  <c r="A2474" i="1"/>
  <c r="B2473" i="1"/>
  <c r="A2473" i="1"/>
  <c r="B2472" i="1"/>
  <c r="A2472" i="1"/>
  <c r="B2471" i="1"/>
  <c r="A2471" i="1"/>
  <c r="B2470" i="1"/>
  <c r="A2470" i="1"/>
  <c r="B2469" i="1"/>
  <c r="A2469" i="1"/>
  <c r="B2468" i="1"/>
  <c r="A2468" i="1"/>
  <c r="B2467" i="1"/>
  <c r="A2467" i="1"/>
  <c r="B2466" i="1"/>
  <c r="A2466" i="1"/>
  <c r="B2465" i="1"/>
  <c r="A2465" i="1"/>
  <c r="B2464" i="1"/>
  <c r="A2464" i="1"/>
  <c r="B2463" i="1"/>
  <c r="A2463" i="1"/>
  <c r="B2462" i="1"/>
  <c r="A2462" i="1"/>
  <c r="B2461" i="1"/>
  <c r="A2461" i="1"/>
  <c r="B2460" i="1"/>
  <c r="A2460" i="1"/>
  <c r="B2459" i="1"/>
  <c r="A2459" i="1"/>
  <c r="B2458" i="1"/>
  <c r="A2458" i="1"/>
  <c r="B2457" i="1"/>
  <c r="A2457" i="1"/>
  <c r="B2456" i="1"/>
  <c r="A2456" i="1"/>
  <c r="B2455" i="1"/>
  <c r="A2455" i="1"/>
  <c r="B2454" i="1"/>
  <c r="A2454" i="1"/>
  <c r="B2453" i="1"/>
  <c r="A2453" i="1"/>
  <c r="B2452" i="1"/>
  <c r="A2452" i="1"/>
  <c r="B2451" i="1"/>
  <c r="A2451" i="1"/>
  <c r="B2450" i="1"/>
  <c r="A2450" i="1"/>
  <c r="B2449" i="1"/>
  <c r="A2449" i="1"/>
  <c r="B2448" i="1"/>
  <c r="A2448" i="1"/>
  <c r="B2447" i="1"/>
  <c r="A2447" i="1"/>
  <c r="B2446" i="1"/>
  <c r="A2446" i="1"/>
  <c r="B2445" i="1"/>
  <c r="A2445" i="1"/>
  <c r="B2444" i="1"/>
  <c r="A2444" i="1"/>
  <c r="B2443" i="1"/>
  <c r="A2443" i="1"/>
  <c r="B2442" i="1"/>
  <c r="A2442" i="1"/>
  <c r="B2441" i="1"/>
  <c r="A2441" i="1"/>
  <c r="B2440" i="1"/>
  <c r="A2440" i="1"/>
  <c r="B2439" i="1"/>
  <c r="A2439" i="1"/>
  <c r="B2438" i="1"/>
  <c r="A2438" i="1"/>
  <c r="B2437" i="1"/>
  <c r="A2437" i="1"/>
  <c r="B2436" i="1"/>
  <c r="A2436" i="1"/>
  <c r="B2435" i="1"/>
  <c r="A2435" i="1"/>
  <c r="B2434" i="1"/>
  <c r="A2434" i="1"/>
  <c r="B2433" i="1"/>
  <c r="A2433" i="1"/>
  <c r="B2432" i="1"/>
  <c r="A2432" i="1"/>
  <c r="B2431" i="1"/>
  <c r="A2431" i="1"/>
  <c r="B2430" i="1"/>
  <c r="A2430" i="1"/>
  <c r="B2429" i="1"/>
  <c r="A2429" i="1"/>
  <c r="B2428" i="1"/>
  <c r="A2428" i="1"/>
  <c r="B2427" i="1"/>
  <c r="A2427" i="1"/>
  <c r="B2426" i="1"/>
  <c r="A2426" i="1"/>
  <c r="B2425" i="1"/>
  <c r="A2425" i="1"/>
  <c r="B2424" i="1"/>
  <c r="A2424" i="1"/>
  <c r="B2423" i="1"/>
  <c r="A2423" i="1"/>
  <c r="B2422" i="1"/>
  <c r="A2422" i="1"/>
  <c r="B2421" i="1"/>
  <c r="A2421" i="1"/>
  <c r="B2420" i="1"/>
  <c r="A2420" i="1"/>
  <c r="B2419" i="1"/>
  <c r="A2419" i="1"/>
  <c r="B2418" i="1"/>
  <c r="A2418" i="1"/>
  <c r="B2417" i="1"/>
  <c r="A2417" i="1"/>
  <c r="B2416" i="1"/>
  <c r="A2416" i="1"/>
  <c r="B2415" i="1"/>
  <c r="A2415" i="1"/>
  <c r="B2414" i="1"/>
  <c r="A2414" i="1"/>
  <c r="B2413" i="1"/>
  <c r="A2413" i="1"/>
  <c r="B2412" i="1"/>
  <c r="A2412" i="1"/>
  <c r="B2411" i="1"/>
  <c r="A2411" i="1"/>
  <c r="B2410" i="1"/>
  <c r="A2410" i="1"/>
  <c r="B2409" i="1"/>
  <c r="A2409" i="1"/>
  <c r="B2408" i="1"/>
  <c r="A2408" i="1"/>
  <c r="B2407" i="1"/>
  <c r="A2407" i="1"/>
  <c r="B2406" i="1"/>
  <c r="A2406" i="1"/>
  <c r="B2405" i="1"/>
  <c r="A2405" i="1"/>
  <c r="B2404" i="1"/>
  <c r="A2404" i="1"/>
  <c r="B2403" i="1"/>
  <c r="A2403" i="1"/>
  <c r="B2402" i="1"/>
  <c r="A2402" i="1"/>
  <c r="B2401" i="1"/>
  <c r="A2401" i="1"/>
  <c r="B2400" i="1"/>
  <c r="A2400" i="1"/>
  <c r="B2399" i="1"/>
  <c r="A2399" i="1"/>
  <c r="B2398" i="1"/>
  <c r="A2398" i="1"/>
  <c r="B2397" i="1"/>
  <c r="A2397" i="1"/>
  <c r="B2396" i="1"/>
  <c r="A2396" i="1"/>
  <c r="B2395" i="1"/>
  <c r="A2395" i="1"/>
  <c r="B2394" i="1"/>
  <c r="A2394" i="1"/>
  <c r="B2393" i="1"/>
  <c r="A2393" i="1"/>
  <c r="B2392" i="1"/>
  <c r="A2392" i="1"/>
  <c r="B2391" i="1"/>
  <c r="A2391" i="1"/>
  <c r="B2390" i="1"/>
  <c r="A2390" i="1"/>
  <c r="B2389" i="1"/>
  <c r="A2389" i="1"/>
  <c r="B2388" i="1"/>
  <c r="A2388" i="1"/>
  <c r="B2387" i="1"/>
  <c r="A2387" i="1"/>
  <c r="B2386" i="1"/>
  <c r="A2386" i="1"/>
  <c r="B2385" i="1"/>
  <c r="A2385" i="1"/>
  <c r="B2384" i="1"/>
  <c r="A2384" i="1"/>
  <c r="B2383" i="1"/>
  <c r="A2383" i="1"/>
  <c r="B2382" i="1"/>
  <c r="A2382" i="1"/>
  <c r="B2381" i="1"/>
  <c r="A2381" i="1"/>
  <c r="B2380" i="1"/>
  <c r="A2380" i="1"/>
  <c r="B2379" i="1"/>
  <c r="A2379" i="1"/>
  <c r="B2378" i="1"/>
  <c r="A2378" i="1"/>
  <c r="B2377" i="1"/>
  <c r="A2377" i="1"/>
  <c r="B2376" i="1"/>
  <c r="A2376" i="1"/>
  <c r="B2375" i="1"/>
  <c r="A2375" i="1"/>
  <c r="B2374" i="1"/>
  <c r="A2374" i="1"/>
  <c r="B2373" i="1"/>
  <c r="A2373" i="1"/>
  <c r="B2372" i="1"/>
  <c r="A2372" i="1"/>
  <c r="B2371" i="1"/>
  <c r="A2371" i="1"/>
  <c r="B2370" i="1"/>
  <c r="A2370" i="1"/>
  <c r="B2369" i="1"/>
  <c r="A2369" i="1"/>
  <c r="B2368" i="1"/>
  <c r="A2368" i="1"/>
  <c r="B2367" i="1"/>
  <c r="A2367" i="1"/>
  <c r="B2366" i="1"/>
  <c r="A2366" i="1"/>
  <c r="B2365" i="1"/>
  <c r="A2365" i="1"/>
  <c r="B2364" i="1"/>
  <c r="A2364" i="1"/>
  <c r="B2363" i="1"/>
  <c r="A2363" i="1"/>
  <c r="B2362" i="1"/>
  <c r="A2362" i="1"/>
  <c r="B2361" i="1"/>
  <c r="A2361" i="1"/>
  <c r="B2360" i="1"/>
  <c r="A2360" i="1"/>
  <c r="B2359" i="1"/>
  <c r="A2359" i="1"/>
  <c r="B2358" i="1"/>
  <c r="A2358" i="1"/>
  <c r="B2357" i="1"/>
  <c r="A2357" i="1"/>
  <c r="B2356" i="1"/>
  <c r="A2356" i="1"/>
  <c r="B2355" i="1"/>
  <c r="A2355" i="1"/>
  <c r="B2354" i="1"/>
  <c r="A2354" i="1"/>
  <c r="B2353" i="1"/>
  <c r="A2353" i="1"/>
  <c r="B2352" i="1"/>
  <c r="A2352" i="1"/>
  <c r="B2351" i="1"/>
  <c r="A2351" i="1"/>
  <c r="B2350" i="1"/>
  <c r="A2350" i="1"/>
  <c r="B2349" i="1"/>
  <c r="A2349" i="1"/>
  <c r="B2348" i="1"/>
  <c r="A2348" i="1"/>
  <c r="B2347" i="1"/>
  <c r="A2347" i="1"/>
  <c r="B2346" i="1"/>
  <c r="A2346" i="1"/>
  <c r="B2345" i="1"/>
  <c r="A2345" i="1"/>
  <c r="B2344" i="1"/>
  <c r="A2344" i="1"/>
  <c r="B2343" i="1"/>
  <c r="A2343" i="1"/>
  <c r="B2342" i="1"/>
  <c r="A2342" i="1"/>
  <c r="B2341" i="1"/>
  <c r="A2341" i="1"/>
  <c r="B2340" i="1"/>
  <c r="A2340" i="1"/>
  <c r="B2339" i="1"/>
  <c r="A2339" i="1"/>
  <c r="B2338" i="1"/>
  <c r="A2338" i="1"/>
  <c r="B2337" i="1"/>
  <c r="A2337" i="1"/>
  <c r="B2336" i="1"/>
  <c r="A2336" i="1"/>
  <c r="B2335" i="1"/>
  <c r="A2335" i="1"/>
  <c r="B2334" i="1"/>
  <c r="A2334" i="1"/>
  <c r="B2333" i="1"/>
  <c r="A2333" i="1"/>
  <c r="B2332" i="1"/>
  <c r="A2332" i="1"/>
  <c r="B2331" i="1"/>
  <c r="A2331" i="1"/>
  <c r="B2330" i="1"/>
  <c r="A2330" i="1"/>
  <c r="B2329" i="1"/>
  <c r="A2329" i="1"/>
  <c r="B2328" i="1"/>
  <c r="A2328" i="1"/>
  <c r="B2327" i="1"/>
  <c r="A2327" i="1"/>
  <c r="B2326" i="1"/>
  <c r="A2326" i="1"/>
  <c r="B2325" i="1"/>
  <c r="A2325" i="1"/>
  <c r="B2324" i="1"/>
  <c r="A2324" i="1"/>
  <c r="B2323" i="1"/>
  <c r="A2323" i="1"/>
  <c r="B2322" i="1"/>
  <c r="A2322" i="1"/>
  <c r="B2321" i="1"/>
  <c r="A2321" i="1"/>
  <c r="B2320" i="1"/>
  <c r="A2320" i="1"/>
  <c r="B2319" i="1"/>
  <c r="A2319" i="1"/>
  <c r="B2318" i="1"/>
  <c r="A2318" i="1"/>
  <c r="B2317" i="1"/>
  <c r="A2317" i="1"/>
  <c r="B2316" i="1"/>
  <c r="A2316" i="1"/>
  <c r="B2315" i="1"/>
  <c r="A2315" i="1"/>
  <c r="B2314" i="1"/>
  <c r="A2314" i="1"/>
  <c r="B2313" i="1"/>
  <c r="A2313" i="1"/>
  <c r="B2312" i="1"/>
  <c r="A2312" i="1"/>
  <c r="B2311" i="1"/>
  <c r="A2311" i="1"/>
  <c r="B2310" i="1"/>
  <c r="A2310" i="1"/>
  <c r="B2309" i="1"/>
  <c r="A2309" i="1"/>
  <c r="B2308" i="1"/>
  <c r="A2308" i="1"/>
  <c r="B2307" i="1"/>
  <c r="A2307" i="1"/>
  <c r="B2306" i="1"/>
  <c r="A2306" i="1"/>
  <c r="B2305" i="1"/>
  <c r="A2305" i="1"/>
  <c r="B2304" i="1"/>
  <c r="A2304" i="1"/>
  <c r="B2303" i="1"/>
  <c r="A2303" i="1"/>
  <c r="B2302" i="1"/>
  <c r="A2302" i="1"/>
  <c r="B2301" i="1"/>
  <c r="A2301" i="1"/>
  <c r="B2300" i="1"/>
  <c r="A2300" i="1"/>
  <c r="B2299" i="1"/>
  <c r="A2299" i="1"/>
  <c r="B2298" i="1"/>
  <c r="A2298" i="1"/>
  <c r="B2297" i="1"/>
  <c r="A2297" i="1"/>
  <c r="B2296" i="1"/>
  <c r="A2296" i="1"/>
  <c r="B2295" i="1"/>
  <c r="A2295" i="1"/>
  <c r="B2294" i="1"/>
  <c r="A2294" i="1"/>
  <c r="B2293" i="1"/>
  <c r="A2293" i="1"/>
  <c r="B2292" i="1"/>
  <c r="A2292" i="1"/>
  <c r="B2291" i="1"/>
  <c r="A2291" i="1"/>
  <c r="B2290" i="1"/>
  <c r="A2290" i="1"/>
  <c r="B2289" i="1"/>
  <c r="A2289" i="1"/>
  <c r="B2288" i="1"/>
  <c r="A2288" i="1"/>
  <c r="B2287" i="1"/>
  <c r="A2287" i="1"/>
  <c r="B2286" i="1"/>
  <c r="A2286" i="1"/>
  <c r="B2285" i="1"/>
  <c r="A2285" i="1"/>
  <c r="B2284" i="1"/>
  <c r="A2284" i="1"/>
  <c r="B2283" i="1"/>
  <c r="A2283" i="1"/>
  <c r="B2282" i="1"/>
  <c r="A2282" i="1"/>
  <c r="B2281" i="1"/>
  <c r="A2281" i="1"/>
  <c r="B2280" i="1"/>
  <c r="A2280" i="1"/>
  <c r="B2279" i="1"/>
  <c r="A2279" i="1"/>
  <c r="B2278" i="1"/>
  <c r="A2278" i="1"/>
  <c r="B2277" i="1"/>
  <c r="A2277" i="1"/>
  <c r="B2276" i="1"/>
  <c r="A2276" i="1"/>
  <c r="B2275" i="1"/>
  <c r="A2275" i="1"/>
  <c r="B2274" i="1"/>
  <c r="A2274" i="1"/>
  <c r="B2273" i="1"/>
  <c r="A2273" i="1"/>
  <c r="B2272" i="1"/>
  <c r="A2272" i="1"/>
  <c r="B2271" i="1"/>
  <c r="A2271" i="1"/>
  <c r="B2270" i="1"/>
  <c r="A2270" i="1"/>
  <c r="B2269" i="1"/>
  <c r="A2269" i="1"/>
  <c r="B2268" i="1"/>
  <c r="A2268" i="1"/>
  <c r="B2267" i="1"/>
  <c r="A2267" i="1"/>
  <c r="B2266" i="1"/>
  <c r="A2266" i="1"/>
  <c r="B2265" i="1"/>
  <c r="A2265" i="1"/>
  <c r="B2264" i="1"/>
  <c r="A2264" i="1"/>
  <c r="B2263" i="1"/>
  <c r="A2263" i="1"/>
  <c r="B2262" i="1"/>
  <c r="A2262" i="1"/>
  <c r="B2261" i="1"/>
  <c r="A2261" i="1"/>
  <c r="B2260" i="1"/>
  <c r="A2260" i="1"/>
  <c r="B2259" i="1"/>
  <c r="A2259" i="1"/>
  <c r="B2258" i="1"/>
  <c r="A2258" i="1"/>
  <c r="B2257" i="1"/>
  <c r="A2257" i="1"/>
  <c r="B2256" i="1"/>
  <c r="A2256" i="1"/>
  <c r="B2255" i="1"/>
  <c r="A2255" i="1"/>
  <c r="B2254" i="1"/>
  <c r="A2254" i="1"/>
  <c r="B2253" i="1"/>
  <c r="A2253" i="1"/>
  <c r="B2252" i="1"/>
  <c r="A2252" i="1"/>
  <c r="B2251" i="1"/>
  <c r="A2251" i="1"/>
  <c r="B2250" i="1"/>
  <c r="A2250" i="1"/>
  <c r="B2249" i="1"/>
  <c r="A2249" i="1"/>
  <c r="B2248" i="1"/>
  <c r="A2248" i="1"/>
  <c r="B2247" i="1"/>
  <c r="A2247" i="1"/>
  <c r="B2246" i="1"/>
  <c r="A2246" i="1"/>
  <c r="B2245" i="1"/>
  <c r="A2245" i="1"/>
  <c r="B2244" i="1"/>
  <c r="A2244" i="1"/>
  <c r="B2243" i="1"/>
  <c r="A2243" i="1"/>
  <c r="B2242" i="1"/>
  <c r="A2242" i="1"/>
  <c r="B2241" i="1"/>
  <c r="A2241" i="1"/>
  <c r="B2240" i="1"/>
  <c r="A2240" i="1"/>
  <c r="B2239" i="1"/>
  <c r="A2239" i="1"/>
  <c r="B2238" i="1"/>
  <c r="A2238" i="1"/>
  <c r="B2237" i="1"/>
  <c r="A2237" i="1"/>
  <c r="B2236" i="1"/>
  <c r="A2236" i="1"/>
  <c r="B2235" i="1"/>
  <c r="A2235" i="1"/>
  <c r="B2234" i="1"/>
  <c r="A2234" i="1"/>
  <c r="B2233" i="1"/>
  <c r="A2233" i="1"/>
  <c r="B2232" i="1"/>
  <c r="A2232" i="1"/>
  <c r="B2231" i="1"/>
  <c r="A2231" i="1"/>
  <c r="B2230" i="1"/>
  <c r="A2230" i="1"/>
  <c r="B2229" i="1"/>
  <c r="A2229" i="1"/>
  <c r="B2228" i="1"/>
  <c r="A2228" i="1"/>
  <c r="B2227" i="1"/>
  <c r="A2227" i="1"/>
  <c r="B2226" i="1"/>
  <c r="A2226" i="1"/>
  <c r="B2225" i="1"/>
  <c r="A2225" i="1"/>
  <c r="B2224" i="1"/>
  <c r="A2224" i="1"/>
  <c r="B2223" i="1"/>
  <c r="A2223" i="1"/>
  <c r="B2222" i="1"/>
  <c r="A2222" i="1"/>
  <c r="B2221" i="1"/>
  <c r="A2221" i="1"/>
  <c r="B2220" i="1"/>
  <c r="A2220" i="1"/>
  <c r="B2219" i="1"/>
  <c r="A2219" i="1"/>
  <c r="B2218" i="1"/>
  <c r="A2218" i="1"/>
  <c r="B2217" i="1"/>
  <c r="A2217" i="1"/>
  <c r="B2216" i="1"/>
  <c r="A2216" i="1"/>
  <c r="B2215" i="1"/>
  <c r="A2215" i="1"/>
  <c r="B2214" i="1"/>
  <c r="A2214" i="1"/>
  <c r="B2213" i="1"/>
  <c r="A2213" i="1"/>
  <c r="B2212" i="1"/>
  <c r="A2212" i="1"/>
  <c r="B2211" i="1"/>
  <c r="A2211" i="1"/>
  <c r="B2210" i="1"/>
  <c r="A2210" i="1"/>
  <c r="B2209" i="1"/>
  <c r="A2209" i="1"/>
  <c r="B2208" i="1"/>
  <c r="A2208" i="1"/>
  <c r="B2207" i="1"/>
  <c r="A2207" i="1"/>
  <c r="B2206" i="1"/>
  <c r="A2206" i="1"/>
  <c r="B2205" i="1"/>
  <c r="A2205" i="1"/>
  <c r="B2204" i="1"/>
  <c r="A2204" i="1"/>
  <c r="B2203" i="1"/>
  <c r="A2203" i="1"/>
  <c r="B2202" i="1"/>
  <c r="A2202" i="1"/>
  <c r="B2201" i="1"/>
  <c r="A2201" i="1"/>
  <c r="B2200" i="1"/>
  <c r="A2200" i="1"/>
  <c r="B2199" i="1"/>
  <c r="A2199" i="1"/>
  <c r="B2198" i="1"/>
  <c r="A2198" i="1"/>
  <c r="B2197" i="1"/>
  <c r="A2197" i="1"/>
  <c r="B2196" i="1"/>
  <c r="A2196" i="1"/>
  <c r="B2195" i="1"/>
  <c r="A2195" i="1"/>
  <c r="B2194" i="1"/>
  <c r="A2194" i="1"/>
  <c r="B2193" i="1"/>
  <c r="A2193" i="1"/>
  <c r="B2192" i="1"/>
  <c r="A2192" i="1"/>
  <c r="B2191" i="1"/>
  <c r="A2191" i="1"/>
  <c r="B2190" i="1"/>
  <c r="A2190" i="1"/>
  <c r="B2189" i="1"/>
  <c r="A2189" i="1"/>
  <c r="B2188" i="1"/>
  <c r="A2188" i="1"/>
  <c r="B2187" i="1"/>
  <c r="A2187" i="1"/>
  <c r="B2186" i="1"/>
  <c r="A2186" i="1"/>
  <c r="B2185" i="1"/>
  <c r="A2185" i="1"/>
  <c r="B2184" i="1"/>
  <c r="A2184" i="1"/>
  <c r="B2183" i="1"/>
  <c r="A2183" i="1"/>
  <c r="B2182" i="1"/>
  <c r="A2182" i="1"/>
  <c r="B2181" i="1"/>
  <c r="A2181" i="1"/>
  <c r="B2180" i="1"/>
  <c r="A2180" i="1"/>
  <c r="B2179" i="1"/>
  <c r="A2179" i="1"/>
  <c r="B2178" i="1"/>
  <c r="A2178" i="1"/>
  <c r="B2177" i="1"/>
  <c r="A2177" i="1"/>
  <c r="B2176" i="1"/>
  <c r="A2176" i="1"/>
  <c r="B2175" i="1"/>
  <c r="A2175" i="1"/>
  <c r="B2174" i="1"/>
  <c r="A2174" i="1"/>
  <c r="B2173" i="1"/>
  <c r="A2173" i="1"/>
  <c r="B2172" i="1"/>
  <c r="A2172" i="1"/>
  <c r="B2171" i="1"/>
  <c r="A2171" i="1"/>
  <c r="B2170" i="1"/>
  <c r="A2170" i="1"/>
  <c r="B2169" i="1"/>
  <c r="A2169" i="1"/>
  <c r="B2168" i="1"/>
  <c r="A2168" i="1"/>
  <c r="B2167" i="1"/>
  <c r="A2167" i="1"/>
  <c r="B2166" i="1"/>
  <c r="A2166" i="1"/>
  <c r="B2165" i="1"/>
  <c r="A2165" i="1"/>
  <c r="B2164" i="1"/>
  <c r="A2164" i="1"/>
  <c r="B2163" i="1"/>
  <c r="A2163" i="1"/>
  <c r="B2162" i="1"/>
  <c r="A2162" i="1"/>
  <c r="B2161" i="1"/>
  <c r="A2161" i="1"/>
  <c r="B2160" i="1"/>
  <c r="A2160" i="1"/>
  <c r="B2159" i="1"/>
  <c r="A2159" i="1"/>
  <c r="B2158" i="1"/>
  <c r="A2158" i="1"/>
  <c r="B2157" i="1"/>
  <c r="A2157" i="1"/>
  <c r="B2156" i="1"/>
  <c r="A2156" i="1"/>
  <c r="B2155" i="1"/>
  <c r="A2155" i="1"/>
  <c r="B2154" i="1"/>
  <c r="A2154" i="1"/>
  <c r="B2153" i="1"/>
  <c r="A2153" i="1"/>
  <c r="B2152" i="1"/>
  <c r="A2152" i="1"/>
  <c r="B2151" i="1"/>
  <c r="A2151" i="1"/>
  <c r="B2150" i="1"/>
  <c r="A2150" i="1"/>
  <c r="B2149" i="1"/>
  <c r="A2149" i="1"/>
  <c r="B2148" i="1"/>
  <c r="A2148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50" i="1"/>
  <c r="A1250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8" i="1"/>
  <c r="A1228" i="1"/>
  <c r="B1227" i="1"/>
  <c r="A1227" i="1"/>
  <c r="B1226" i="1"/>
  <c r="A1226" i="1"/>
  <c r="B1225" i="1"/>
  <c r="A1225" i="1"/>
  <c r="B1224" i="1"/>
  <c r="A1224" i="1"/>
  <c r="B1223" i="1"/>
  <c r="A1223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6" i="1"/>
  <c r="A1216" i="1"/>
  <c r="B1215" i="1"/>
  <c r="A1215" i="1"/>
  <c r="B1214" i="1"/>
  <c r="A1214" i="1"/>
  <c r="B1213" i="1"/>
  <c r="A1213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4" i="1"/>
  <c r="A1204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197" i="1"/>
  <c r="A1197" i="1"/>
  <c r="B1196" i="1"/>
  <c r="A1196" i="1"/>
  <c r="B1195" i="1"/>
  <c r="A1195" i="1"/>
  <c r="B1194" i="1"/>
  <c r="A1194" i="1"/>
  <c r="B1193" i="1"/>
  <c r="A1193" i="1"/>
  <c r="B1192" i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4" i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5" i="1"/>
  <c r="A1175" i="1"/>
  <c r="B1174" i="1"/>
  <c r="A1174" i="1"/>
  <c r="B1173" i="1"/>
  <c r="A1173" i="1"/>
  <c r="B1172" i="1"/>
  <c r="A1172" i="1"/>
  <c r="B1171" i="1"/>
  <c r="A1171" i="1"/>
  <c r="B1170" i="1"/>
  <c r="A1170" i="1"/>
  <c r="B1169" i="1"/>
  <c r="A1169" i="1"/>
  <c r="B1168" i="1"/>
  <c r="A1168" i="1"/>
  <c r="B1167" i="1"/>
  <c r="A1167" i="1"/>
  <c r="B1166" i="1"/>
  <c r="A1166" i="1"/>
  <c r="B1165" i="1"/>
  <c r="A1165" i="1"/>
  <c r="B1164" i="1"/>
  <c r="A1164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7" i="1"/>
  <c r="A1147" i="1"/>
  <c r="B1146" i="1"/>
  <c r="A1146" i="1"/>
  <c r="B1145" i="1"/>
  <c r="A1145" i="1"/>
  <c r="B1144" i="1"/>
  <c r="A1144" i="1"/>
  <c r="B1143" i="1"/>
  <c r="A1143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A1128" i="1"/>
  <c r="B1127" i="1"/>
  <c r="A1127" i="1"/>
  <c r="B1126" i="1"/>
  <c r="A1126" i="1"/>
  <c r="B1125" i="1"/>
  <c r="A1125" i="1"/>
  <c r="B1124" i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A1116" i="1"/>
  <c r="B1115" i="1"/>
  <c r="A1115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6" i="1"/>
  <c r="A1106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9" i="1"/>
  <c r="A1099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B1089" i="1"/>
  <c r="A1089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069" i="1"/>
  <c r="A1069" i="1"/>
  <c r="B1068" i="1"/>
  <c r="A1068" i="1"/>
  <c r="B1067" i="1"/>
  <c r="A1067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055" i="1"/>
  <c r="A1055" i="1"/>
  <c r="B1054" i="1"/>
  <c r="A1054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9" i="1"/>
  <c r="A1039" i="1"/>
  <c r="B1038" i="1"/>
  <c r="A1038" i="1"/>
  <c r="B1037" i="1"/>
  <c r="A1037" i="1"/>
  <c r="B1036" i="1"/>
  <c r="A1036" i="1"/>
  <c r="B1035" i="1"/>
  <c r="A1035" i="1"/>
  <c r="B1034" i="1"/>
  <c r="A1034" i="1"/>
  <c r="B1033" i="1"/>
  <c r="A1033" i="1"/>
  <c r="B1032" i="1"/>
  <c r="A1032" i="1"/>
  <c r="B1031" i="1"/>
  <c r="A1031" i="1"/>
  <c r="B1030" i="1"/>
  <c r="A1030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9" i="1"/>
  <c r="A1019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2" i="1"/>
  <c r="A101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2" i="1"/>
  <c r="A1002" i="1"/>
  <c r="B1001" i="1"/>
  <c r="A1001" i="1"/>
  <c r="B1000" i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4" i="1"/>
  <c r="A964" i="1"/>
  <c r="B963" i="1"/>
  <c r="A963" i="1"/>
  <c r="B962" i="1"/>
  <c r="A962" i="1"/>
  <c r="B961" i="1"/>
  <c r="A961" i="1"/>
  <c r="B960" i="1"/>
  <c r="A960" i="1"/>
  <c r="B959" i="1"/>
  <c r="A959" i="1"/>
  <c r="B958" i="1"/>
  <c r="A958" i="1"/>
  <c r="B957" i="1"/>
  <c r="A957" i="1"/>
  <c r="B956" i="1"/>
  <c r="A956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8" i="1"/>
  <c r="A948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41" i="1"/>
  <c r="A941" i="1"/>
  <c r="B940" i="1"/>
  <c r="A940" i="1"/>
  <c r="B939" i="1"/>
  <c r="A939" i="1"/>
  <c r="B938" i="1"/>
  <c r="A938" i="1"/>
  <c r="B937" i="1"/>
  <c r="A937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3" i="1"/>
  <c r="A863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5" i="1"/>
  <c r="A855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7" i="1"/>
  <c r="A847" i="1"/>
  <c r="B846" i="1"/>
  <c r="A846" i="1"/>
  <c r="B845" i="1"/>
  <c r="A845" i="1"/>
  <c r="B844" i="1"/>
  <c r="A844" i="1"/>
  <c r="B843" i="1"/>
  <c r="A843" i="1"/>
  <c r="B842" i="1"/>
  <c r="A842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A832" i="1"/>
  <c r="B831" i="1"/>
  <c r="A831" i="1"/>
  <c r="B830" i="1"/>
  <c r="A830" i="1"/>
  <c r="B829" i="1"/>
  <c r="A829" i="1"/>
  <c r="B828" i="1"/>
  <c r="A828" i="1"/>
  <c r="B827" i="1"/>
  <c r="A827" i="1"/>
  <c r="B826" i="1"/>
  <c r="A826" i="1"/>
  <c r="B825" i="1"/>
  <c r="A825" i="1"/>
  <c r="B824" i="1"/>
  <c r="A824" i="1"/>
  <c r="B823" i="1"/>
  <c r="A823" i="1"/>
  <c r="B822" i="1"/>
  <c r="A822" i="1"/>
  <c r="B821" i="1"/>
  <c r="A821" i="1"/>
  <c r="B820" i="1"/>
  <c r="A820" i="1"/>
  <c r="B819" i="1"/>
  <c r="A819" i="1"/>
  <c r="B818" i="1"/>
  <c r="A818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800" i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B601" i="1"/>
  <c r="A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<sst xmlns="http://schemas.openxmlformats.org/spreadsheetml/2006/main" count="2" uniqueCount="2">
  <si>
    <t>Catalog part no.</t>
  </si>
  <si>
    <t>Old EU part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</si>
</sst>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4F5E7-21F5-44C9-A971-645607F6CDDE}">
  <dimension ref="A1:B4544"/>
  <sheetViews>
    <sheetView tabSelected="1" workbookViewId="0">
      <selection activeCell="B6" sqref="B6"/>
    </sheetView>
  </sheetViews>
  <sheetFormatPr baseColWidth="10" defaultRowHeight="15" x14ac:dyDescent="0.25"/>
  <cols>
    <col min="1" max="1" width="17" customWidth="1"/>
    <col min="2" max="2" width="18.42578125" bestFit="1" customWidth="1"/>
  </cols>
  <sheetData>
    <row r="1" spans="1:2" x14ac:dyDescent="0.25">
      <c r="A1" s="1" t="s">
        <v>1</v>
      </c>
      <c r="B1" s="1" t="s">
        <v>0</v>
      </c>
    </row>
    <row r="2" spans="1:2" x14ac:dyDescent="0.25">
      <c r="A2" t="str">
        <f>"ABJ141040J"</f>
        <v>ABJ141040J</v>
      </c>
      <c r="B2" t="str">
        <f>"ABJ141040"</f>
        <v>ABJ141040</v>
      </c>
    </row>
    <row r="3" spans="1:2" x14ac:dyDescent="0.25">
      <c r="A3" t="str">
        <f>"ABJ141041J"</f>
        <v>ABJ141041J</v>
      </c>
      <c r="B3" t="str">
        <f>"ABJ141041"</f>
        <v>ABJ141041</v>
      </c>
    </row>
    <row r="4" spans="1:2" x14ac:dyDescent="0.25">
      <c r="A4" t="str">
        <f>"ABJ141061J"</f>
        <v>ABJ141061J</v>
      </c>
      <c r="B4" t="str">
        <f>"ABJ141061"</f>
        <v>ABJ141061</v>
      </c>
    </row>
    <row r="5" spans="1:2" x14ac:dyDescent="0.25">
      <c r="A5" t="str">
        <f>"ABJ141240J"</f>
        <v>ABJ141240J</v>
      </c>
      <c r="B5" t="str">
        <f>"ABJ141240"</f>
        <v>ABJ141240</v>
      </c>
    </row>
    <row r="6" spans="1:2" x14ac:dyDescent="0.25">
      <c r="A6" t="str">
        <f>"ABJ141241J"</f>
        <v>ABJ141241J</v>
      </c>
      <c r="B6" t="str">
        <f>"ABJ141241"</f>
        <v>ABJ141241</v>
      </c>
    </row>
    <row r="7" spans="1:2" x14ac:dyDescent="0.25">
      <c r="A7" t="str">
        <f>"ABJ141260J"</f>
        <v>ABJ141260J</v>
      </c>
      <c r="B7" t="str">
        <f>"ABJ141260"</f>
        <v>ABJ141260</v>
      </c>
    </row>
    <row r="8" spans="1:2" x14ac:dyDescent="0.25">
      <c r="A8" t="str">
        <f>"ABJ141261J"</f>
        <v>ABJ141261J</v>
      </c>
      <c r="B8" t="str">
        <f>"ABJ141261"</f>
        <v>ABJ141261</v>
      </c>
    </row>
    <row r="9" spans="1:2" x14ac:dyDescent="0.25">
      <c r="A9" t="str">
        <f>"ABJ141440J"</f>
        <v>ABJ141440J</v>
      </c>
      <c r="B9" t="str">
        <f>"ABJ141440"</f>
        <v>ABJ141440</v>
      </c>
    </row>
    <row r="10" spans="1:2" x14ac:dyDescent="0.25">
      <c r="A10" t="str">
        <f>"ABJ141441J"</f>
        <v>ABJ141441J</v>
      </c>
      <c r="B10" t="str">
        <f>"ABJ141441"</f>
        <v>ABJ141441</v>
      </c>
    </row>
    <row r="11" spans="1:2" x14ac:dyDescent="0.25">
      <c r="A11" t="str">
        <f>"ABJ141460J"</f>
        <v>ABJ141460J</v>
      </c>
      <c r="B11" t="str">
        <f>"ABJ141460"</f>
        <v>ABJ141460</v>
      </c>
    </row>
    <row r="12" spans="1:2" x14ac:dyDescent="0.25">
      <c r="A12" t="str">
        <f>"ABJ141461"</f>
        <v>ABJ141461</v>
      </c>
      <c r="B12" t="str">
        <f>"ABJ141461"</f>
        <v>ABJ141461</v>
      </c>
    </row>
    <row r="13" spans="1:2" x14ac:dyDescent="0.25">
      <c r="A13" t="str">
        <f>"ABJ151040J"</f>
        <v>ABJ151040J</v>
      </c>
      <c r="B13" t="str">
        <f>"ABJ151040"</f>
        <v>ABJ151040</v>
      </c>
    </row>
    <row r="14" spans="1:2" x14ac:dyDescent="0.25">
      <c r="A14" t="str">
        <f>"ABJ151041J"</f>
        <v>ABJ151041J</v>
      </c>
      <c r="B14" t="str">
        <f>"ABJ151041"</f>
        <v>ABJ151041</v>
      </c>
    </row>
    <row r="15" spans="1:2" x14ac:dyDescent="0.25">
      <c r="A15" t="str">
        <f>"ABJ151060"</f>
        <v>ABJ151060</v>
      </c>
      <c r="B15" t="str">
        <f>"ABJ151060"</f>
        <v>ABJ151060</v>
      </c>
    </row>
    <row r="16" spans="1:2" x14ac:dyDescent="0.25">
      <c r="A16" t="str">
        <f>"ABJ151061J"</f>
        <v>ABJ151061J</v>
      </c>
      <c r="B16" t="str">
        <f>"ABJ151061"</f>
        <v>ABJ151061</v>
      </c>
    </row>
    <row r="17" spans="1:2" x14ac:dyDescent="0.25">
      <c r="A17" t="str">
        <f>"ABJ151240J"</f>
        <v>ABJ151240J</v>
      </c>
      <c r="B17" t="str">
        <f>"ABJ151240"</f>
        <v>ABJ151240</v>
      </c>
    </row>
    <row r="18" spans="1:2" x14ac:dyDescent="0.25">
      <c r="A18" t="str">
        <f>"ABJ151241J"</f>
        <v>ABJ151241J</v>
      </c>
      <c r="B18" t="str">
        <f>"ABJ151241"</f>
        <v>ABJ151241</v>
      </c>
    </row>
    <row r="19" spans="1:2" x14ac:dyDescent="0.25">
      <c r="A19" t="str">
        <f>"ABJ151260J"</f>
        <v>ABJ151260J</v>
      </c>
      <c r="B19" t="str">
        <f>"ABJ151260"</f>
        <v>ABJ151260</v>
      </c>
    </row>
    <row r="20" spans="1:2" x14ac:dyDescent="0.25">
      <c r="A20" t="str">
        <f>"ABJ151261J"</f>
        <v>ABJ151261J</v>
      </c>
      <c r="B20" t="str">
        <f>"ABJ151261"</f>
        <v>ABJ151261</v>
      </c>
    </row>
    <row r="21" spans="1:2" x14ac:dyDescent="0.25">
      <c r="A21" t="str">
        <f>"ABJ151440J"</f>
        <v>ABJ151440J</v>
      </c>
      <c r="B21" t="str">
        <f>"ABJ151440"</f>
        <v>ABJ151440</v>
      </c>
    </row>
    <row r="22" spans="1:2" x14ac:dyDescent="0.25">
      <c r="A22" t="str">
        <f>"ABJ151441J"</f>
        <v>ABJ151441J</v>
      </c>
      <c r="B22" t="str">
        <f>"ABJ151441"</f>
        <v>ABJ151441</v>
      </c>
    </row>
    <row r="23" spans="1:2" x14ac:dyDescent="0.25">
      <c r="A23" t="str">
        <f>"ABJ151460J"</f>
        <v>ABJ151460J</v>
      </c>
      <c r="B23" t="str">
        <f>"ABJ151460"</f>
        <v>ABJ151460</v>
      </c>
    </row>
    <row r="24" spans="1:2" x14ac:dyDescent="0.25">
      <c r="A24" t="str">
        <f>"ABJ151461J"</f>
        <v>ABJ151461J</v>
      </c>
      <c r="B24" t="str">
        <f>"ABJ151461"</f>
        <v>ABJ151461</v>
      </c>
    </row>
    <row r="25" spans="1:2" x14ac:dyDescent="0.25">
      <c r="A25" t="str">
        <f>"ABJ151640"</f>
        <v>ABJ151640</v>
      </c>
      <c r="B25" t="str">
        <f>"ABJ151640"</f>
        <v>ABJ151640</v>
      </c>
    </row>
    <row r="26" spans="1:2" x14ac:dyDescent="0.25">
      <c r="A26" t="str">
        <f>"ABJ151641"</f>
        <v>ABJ151641</v>
      </c>
      <c r="B26" t="str">
        <f>"ABJ151641"</f>
        <v>ABJ151641</v>
      </c>
    </row>
    <row r="27" spans="1:2" x14ac:dyDescent="0.25">
      <c r="A27" t="str">
        <f>"ABJ161040J"</f>
        <v>ABJ161040J</v>
      </c>
      <c r="B27" t="str">
        <f>"ABJ161040"</f>
        <v>ABJ161040</v>
      </c>
    </row>
    <row r="28" spans="1:2" x14ac:dyDescent="0.25">
      <c r="A28" t="str">
        <f>"ABJ161041J"</f>
        <v>ABJ161041J</v>
      </c>
      <c r="B28" t="str">
        <f>"ABJ161041"</f>
        <v>ABJ161041</v>
      </c>
    </row>
    <row r="29" spans="1:2" x14ac:dyDescent="0.25">
      <c r="A29" t="str">
        <f>"ABJ161060J"</f>
        <v>ABJ161060J</v>
      </c>
      <c r="B29" t="str">
        <f>"ABJ161060J"</f>
        <v>ABJ161060J</v>
      </c>
    </row>
    <row r="30" spans="1:2" x14ac:dyDescent="0.25">
      <c r="A30" t="str">
        <f>"ABJ161061J"</f>
        <v>ABJ161061J</v>
      </c>
      <c r="B30" t="str">
        <f>"ABJ161061"</f>
        <v>ABJ161061</v>
      </c>
    </row>
    <row r="31" spans="1:2" x14ac:dyDescent="0.25">
      <c r="A31" t="str">
        <f>"ABJ161240J"</f>
        <v>ABJ161240J</v>
      </c>
      <c r="B31" t="str">
        <f>"ABJ161240"</f>
        <v>ABJ161240</v>
      </c>
    </row>
    <row r="32" spans="1:2" x14ac:dyDescent="0.25">
      <c r="A32" t="str">
        <f>"ABJ161241J"</f>
        <v>ABJ161241J</v>
      </c>
      <c r="B32" t="str">
        <f>"ABJ161241"</f>
        <v>ABJ161241</v>
      </c>
    </row>
    <row r="33" spans="1:2" x14ac:dyDescent="0.25">
      <c r="A33" t="str">
        <f>"ABJ161260J"</f>
        <v>ABJ161260J</v>
      </c>
      <c r="B33" t="str">
        <f>"ABJ161260"</f>
        <v>ABJ161260</v>
      </c>
    </row>
    <row r="34" spans="1:2" x14ac:dyDescent="0.25">
      <c r="A34" t="str">
        <f>"ABJ161261J"</f>
        <v>ABJ161261J</v>
      </c>
      <c r="B34" t="str">
        <f>"ABJ161261"</f>
        <v>ABJ161261</v>
      </c>
    </row>
    <row r="35" spans="1:2" x14ac:dyDescent="0.25">
      <c r="A35" t="str">
        <f>"ABJ161460J"</f>
        <v>ABJ161460J</v>
      </c>
      <c r="B35" t="str">
        <f>"ABJ161460"</f>
        <v>ABJ161460</v>
      </c>
    </row>
    <row r="36" spans="1:2" x14ac:dyDescent="0.25">
      <c r="A36" t="str">
        <f>"ABJ161461J"</f>
        <v>ABJ161461J</v>
      </c>
      <c r="B36" t="str">
        <f>"ABJ161461J"</f>
        <v>ABJ161461J</v>
      </c>
    </row>
    <row r="37" spans="1:2" x14ac:dyDescent="0.25">
      <c r="A37" t="str">
        <f>"ABJ161640J"</f>
        <v>ABJ161640J</v>
      </c>
      <c r="B37" t="str">
        <f>"ABJ161640"</f>
        <v>ABJ161640</v>
      </c>
    </row>
    <row r="38" spans="1:2" x14ac:dyDescent="0.25">
      <c r="A38" t="str">
        <f>"ABJ162241"</f>
        <v>ABJ162241</v>
      </c>
      <c r="B38" t="str">
        <f>"ABJ162241"</f>
        <v>ABJ162241</v>
      </c>
    </row>
    <row r="39" spans="1:2" x14ac:dyDescent="0.25">
      <c r="A39" t="str">
        <f>"ABJ163040"</f>
        <v>ABJ163040</v>
      </c>
      <c r="B39" t="str">
        <f>"ABJ163040"</f>
        <v>ABJ163040</v>
      </c>
    </row>
    <row r="40" spans="1:2" x14ac:dyDescent="0.25">
      <c r="A40" t="str">
        <f>"ABJ163060"</f>
        <v>ABJ163060</v>
      </c>
      <c r="B40" t="str">
        <f>"ABJ163060"</f>
        <v>ABJ163060</v>
      </c>
    </row>
    <row r="41" spans="1:2" x14ac:dyDescent="0.25">
      <c r="A41" t="str">
        <f>"ABJ163240"</f>
        <v>ABJ163240</v>
      </c>
      <c r="B41" t="str">
        <f>"ABJ163240"</f>
        <v>ABJ163240</v>
      </c>
    </row>
    <row r="42" spans="1:2" x14ac:dyDescent="0.25">
      <c r="A42" t="str">
        <f>"ABJ241040"</f>
        <v>ABJ241040</v>
      </c>
      <c r="B42" t="str">
        <f>"ABJ241040"</f>
        <v>ABJ241040</v>
      </c>
    </row>
    <row r="43" spans="1:2" x14ac:dyDescent="0.25">
      <c r="A43" t="str">
        <f>"ABJ241041J"</f>
        <v>ABJ241041J</v>
      </c>
      <c r="B43" t="str">
        <f>"ABJ241041"</f>
        <v>ABJ241041</v>
      </c>
    </row>
    <row r="44" spans="1:2" x14ac:dyDescent="0.25">
      <c r="A44" t="str">
        <f>"ABJ241060"</f>
        <v>ABJ241060</v>
      </c>
      <c r="B44" t="str">
        <f>"ABJ241060"</f>
        <v>ABJ241060</v>
      </c>
    </row>
    <row r="45" spans="1:2" x14ac:dyDescent="0.25">
      <c r="A45" t="str">
        <f>"ABJ241240J"</f>
        <v>ABJ241240J</v>
      </c>
      <c r="B45" t="str">
        <f>"ABJ241240"</f>
        <v>ABJ241240</v>
      </c>
    </row>
    <row r="46" spans="1:2" x14ac:dyDescent="0.25">
      <c r="A46" t="str">
        <f>"ABJ241260J"</f>
        <v>ABJ241260J</v>
      </c>
      <c r="B46" t="str">
        <f>"ABJ241260"</f>
        <v>ABJ241260</v>
      </c>
    </row>
    <row r="47" spans="1:2" x14ac:dyDescent="0.25">
      <c r="A47" t="str">
        <f>"ABJ241261J"</f>
        <v>ABJ241261J</v>
      </c>
      <c r="B47" t="str">
        <f>"ABJ241261"</f>
        <v>ABJ241261</v>
      </c>
    </row>
    <row r="48" spans="1:2" x14ac:dyDescent="0.25">
      <c r="A48" t="str">
        <f>"ABJ241460J"</f>
        <v>ABJ241460J</v>
      </c>
      <c r="B48" t="str">
        <f>"ABJ241460"</f>
        <v>ABJ241460</v>
      </c>
    </row>
    <row r="49" spans="1:2" x14ac:dyDescent="0.25">
      <c r="A49" t="str">
        <f>"ABJ241461J"</f>
        <v>ABJ241461J</v>
      </c>
      <c r="B49" t="str">
        <f>"ABJ241461"</f>
        <v>ABJ241461</v>
      </c>
    </row>
    <row r="50" spans="1:2" x14ac:dyDescent="0.25">
      <c r="A50" t="str">
        <f>"ABJ241661J"</f>
        <v>ABJ241661J</v>
      </c>
      <c r="B50" t="str">
        <f>"ABJ241661"</f>
        <v>ABJ241661</v>
      </c>
    </row>
    <row r="51" spans="1:2" x14ac:dyDescent="0.25">
      <c r="A51" t="str">
        <f>"ABJ261060J"</f>
        <v>ABJ261060J</v>
      </c>
      <c r="B51" t="str">
        <f>"ABJ261060"</f>
        <v>ABJ261060</v>
      </c>
    </row>
    <row r="52" spans="1:2" x14ac:dyDescent="0.25">
      <c r="A52" t="str">
        <f>"ABJ261241J"</f>
        <v>ABJ261241J</v>
      </c>
      <c r="B52" t="str">
        <f>"ABJ261241"</f>
        <v>ABJ261241</v>
      </c>
    </row>
    <row r="53" spans="1:2" x14ac:dyDescent="0.25">
      <c r="A53" t="str">
        <f>"ABJ261260J"</f>
        <v>ABJ261260J</v>
      </c>
      <c r="B53" t="str">
        <f>"ABJ261260"</f>
        <v>ABJ261260</v>
      </c>
    </row>
    <row r="54" spans="1:2" x14ac:dyDescent="0.25">
      <c r="A54" t="str">
        <f>"ABJ261261J"</f>
        <v>ABJ261261J</v>
      </c>
      <c r="B54" t="str">
        <f>"ABJ261261"</f>
        <v>ABJ261261</v>
      </c>
    </row>
    <row r="55" spans="1:2" x14ac:dyDescent="0.25">
      <c r="A55" t="str">
        <f>"ABJ261440J"</f>
        <v>ABJ261440J</v>
      </c>
      <c r="B55" t="str">
        <f>"ABJ261440"</f>
        <v>ABJ261440</v>
      </c>
    </row>
    <row r="56" spans="1:2" x14ac:dyDescent="0.25">
      <c r="A56" t="str">
        <f>"ABJ261460J"</f>
        <v>ABJ261460J</v>
      </c>
      <c r="B56" t="str">
        <f>"ABJ261460"</f>
        <v>ABJ261460</v>
      </c>
    </row>
    <row r="57" spans="1:2" x14ac:dyDescent="0.25">
      <c r="A57" t="str">
        <f>"ABJ261461J"</f>
        <v>ABJ261461J</v>
      </c>
      <c r="B57" t="str">
        <f>"ABJ261461"</f>
        <v>ABJ261461</v>
      </c>
    </row>
    <row r="58" spans="1:2" x14ac:dyDescent="0.25">
      <c r="A58" t="str">
        <f>"ABJ261L71J"</f>
        <v>ABJ261L71J</v>
      </c>
      <c r="B58" t="str">
        <f>"ABJ261L71"</f>
        <v>ABJ261L71</v>
      </c>
    </row>
    <row r="59" spans="1:2" x14ac:dyDescent="0.25">
      <c r="A59" t="str">
        <f>"ABJ262460J"</f>
        <v>ABJ262460J</v>
      </c>
      <c r="B59" t="str">
        <f>"ABJ262460"</f>
        <v>ABJ262460</v>
      </c>
    </row>
    <row r="60" spans="1:2" x14ac:dyDescent="0.25">
      <c r="A60" t="str">
        <f>"ABJ262L71"</f>
        <v>ABJ262L71</v>
      </c>
      <c r="B60" t="str">
        <f>"ABJ262L71"</f>
        <v>ABJ262L71</v>
      </c>
    </row>
    <row r="61" spans="1:2" x14ac:dyDescent="0.25">
      <c r="A61" t="str">
        <f>"ABJ263041"</f>
        <v>ABJ263041</v>
      </c>
      <c r="B61" t="str">
        <f>"ABJ263041"</f>
        <v>ABJ263041</v>
      </c>
    </row>
    <row r="62" spans="1:2" x14ac:dyDescent="0.25">
      <c r="A62" t="str">
        <f>"ABJ263241"</f>
        <v>ABJ263241</v>
      </c>
      <c r="B62" t="str">
        <f>"ABJ263241"</f>
        <v>ABJ263241</v>
      </c>
    </row>
    <row r="63" spans="1:2" x14ac:dyDescent="0.25">
      <c r="A63" t="str">
        <f>"ABJ263260"</f>
        <v>ABJ263260</v>
      </c>
      <c r="B63" t="str">
        <f>"ABJ263260"</f>
        <v>ABJ263260</v>
      </c>
    </row>
    <row r="64" spans="1:2" x14ac:dyDescent="0.25">
      <c r="A64" t="str">
        <f>"ABJ263261J"</f>
        <v>ABJ263261J</v>
      </c>
      <c r="B64" t="str">
        <f>"ABJ263261"</f>
        <v>ABJ263261</v>
      </c>
    </row>
    <row r="65" spans="1:2" x14ac:dyDescent="0.25">
      <c r="A65" t="str">
        <f>"ABJ263440"</f>
        <v>ABJ263440</v>
      </c>
      <c r="B65" t="str">
        <f>"ABJ263440"</f>
        <v>ABJ263440</v>
      </c>
    </row>
    <row r="66" spans="1:2" x14ac:dyDescent="0.25">
      <c r="A66" t="str">
        <f>"ABJ361840J"</f>
        <v>ABJ361840J</v>
      </c>
      <c r="B66" t="str">
        <f>"ABJ361840"</f>
        <v>ABJ361840</v>
      </c>
    </row>
    <row r="67" spans="1:2" x14ac:dyDescent="0.25">
      <c r="A67" t="str">
        <f>"ABJ361841J"</f>
        <v>ABJ361841J</v>
      </c>
      <c r="B67" t="str">
        <f>"ABJ361841"</f>
        <v>ABJ361841</v>
      </c>
    </row>
    <row r="68" spans="1:2" x14ac:dyDescent="0.25">
      <c r="A68" t="str">
        <f>"ABJ361860"</f>
        <v>ABJ361860</v>
      </c>
      <c r="B68" t="str">
        <f>"ABJ361860"</f>
        <v>ABJ361860</v>
      </c>
    </row>
    <row r="69" spans="1:2" x14ac:dyDescent="0.25">
      <c r="A69" t="str">
        <f>"ABJ361861"</f>
        <v>ABJ361861</v>
      </c>
      <c r="B69" t="str">
        <f>"ABJ361861"</f>
        <v>ABJ361861</v>
      </c>
    </row>
    <row r="70" spans="1:2" x14ac:dyDescent="0.25">
      <c r="A70" t="str">
        <f>"ABJ363840"</f>
        <v>ABJ363840</v>
      </c>
      <c r="B70" t="str">
        <f>"ABJ363840"</f>
        <v>ABJ363840</v>
      </c>
    </row>
    <row r="71" spans="1:2" x14ac:dyDescent="0.25">
      <c r="A71" t="str">
        <f>"ABJ363841"</f>
        <v>ABJ363841</v>
      </c>
      <c r="B71" t="str">
        <f>"ABJ363841"</f>
        <v>ABJ363841</v>
      </c>
    </row>
    <row r="72" spans="1:2" x14ac:dyDescent="0.25">
      <c r="A72" t="str">
        <f>"ABJ472860"</f>
        <v>ABJ472860</v>
      </c>
      <c r="B72" t="str">
        <f>"ABJ472860"</f>
        <v>ABJ472860</v>
      </c>
    </row>
    <row r="73" spans="1:2" x14ac:dyDescent="0.25">
      <c r="A73" t="str">
        <f>"ABJ572840J"</f>
        <v>ABJ572840J</v>
      </c>
      <c r="B73" t="str">
        <f>"ABJ572840"</f>
        <v>ABJ572840</v>
      </c>
    </row>
    <row r="74" spans="1:2" x14ac:dyDescent="0.25">
      <c r="A74" t="str">
        <f>"ABJ572841J"</f>
        <v>ABJ572841J</v>
      </c>
      <c r="B74" t="str">
        <f>"ABJ572841"</f>
        <v>ABJ572841</v>
      </c>
    </row>
    <row r="75" spans="1:2" x14ac:dyDescent="0.25">
      <c r="A75" t="str">
        <f>"ABJ572861J"</f>
        <v>ABJ572861J</v>
      </c>
      <c r="B75" t="str">
        <f>"ABJ572861"</f>
        <v>ABJ572861</v>
      </c>
    </row>
    <row r="76" spans="1:2" x14ac:dyDescent="0.25">
      <c r="A76" t="str">
        <f>"ABJ582860"</f>
        <v>ABJ582860</v>
      </c>
      <c r="B76" t="str">
        <f>"ABJ582860"</f>
        <v>ABJ582860</v>
      </c>
    </row>
    <row r="77" spans="1:2" x14ac:dyDescent="0.25">
      <c r="A77" t="str">
        <f>"ABS111040J"</f>
        <v>ABS111040J</v>
      </c>
      <c r="B77" t="str">
        <f>"ABS111040"</f>
        <v>ABS111040</v>
      </c>
    </row>
    <row r="78" spans="1:2" x14ac:dyDescent="0.25">
      <c r="A78" t="str">
        <f>"ABS111041"</f>
        <v>ABS111041</v>
      </c>
      <c r="B78" t="str">
        <f>"ABS111041"</f>
        <v>ABS111041</v>
      </c>
    </row>
    <row r="79" spans="1:2" x14ac:dyDescent="0.25">
      <c r="A79" t="str">
        <f>"ABS1110503"</f>
        <v>ABS1110503</v>
      </c>
      <c r="B79" t="str">
        <f>"ABS1110503"</f>
        <v>ABS1110503</v>
      </c>
    </row>
    <row r="80" spans="1:2" x14ac:dyDescent="0.25">
      <c r="A80" t="str">
        <f>"ABS111050J"</f>
        <v>ABS111050J</v>
      </c>
      <c r="B80" t="str">
        <f>"ABS111050"</f>
        <v>ABS111050</v>
      </c>
    </row>
    <row r="81" spans="1:2" x14ac:dyDescent="0.25">
      <c r="A81" t="str">
        <f>"ABS1110513J"</f>
        <v>ABS1110513J</v>
      </c>
      <c r="B81" t="str">
        <f>"ABS1110513"</f>
        <v>ABS1110513</v>
      </c>
    </row>
    <row r="82" spans="1:2" x14ac:dyDescent="0.25">
      <c r="A82" t="str">
        <f>"ABS1110519J"</f>
        <v>ABS1110519J</v>
      </c>
      <c r="B82" t="str">
        <f>"ABS1110519"</f>
        <v>ABS1110519</v>
      </c>
    </row>
    <row r="83" spans="1:2" x14ac:dyDescent="0.25">
      <c r="A83" t="str">
        <f>"ABS111051J"</f>
        <v>ABS111051J</v>
      </c>
      <c r="B83" t="str">
        <f>"ABS111051"</f>
        <v>ABS111051</v>
      </c>
    </row>
    <row r="84" spans="1:2" x14ac:dyDescent="0.25">
      <c r="A84" t="str">
        <f>"ABS1110549"</f>
        <v>ABS1110549</v>
      </c>
      <c r="B84" t="str">
        <f>"ABS1110549"</f>
        <v>ABS1110549</v>
      </c>
    </row>
    <row r="85" spans="1:2" x14ac:dyDescent="0.25">
      <c r="A85" t="str">
        <f>"ABS111140J"</f>
        <v>ABS111140J</v>
      </c>
      <c r="B85" t="str">
        <f>"ABS111140"</f>
        <v>ABS111140</v>
      </c>
    </row>
    <row r="86" spans="1:2" x14ac:dyDescent="0.25">
      <c r="A86" t="str">
        <f>"ABS111150"</f>
        <v>ABS111150</v>
      </c>
      <c r="B86" t="str">
        <f>"ABS111150"</f>
        <v>ABS111150</v>
      </c>
    </row>
    <row r="87" spans="1:2" x14ac:dyDescent="0.25">
      <c r="A87" t="str">
        <f>"ABS1111503"</f>
        <v>ABS1111503</v>
      </c>
      <c r="B87" t="str">
        <f>"ABS1111503"</f>
        <v>ABS1111503</v>
      </c>
    </row>
    <row r="88" spans="1:2" x14ac:dyDescent="0.25">
      <c r="A88" t="str">
        <f>"ABS111151J"</f>
        <v>ABS111151J</v>
      </c>
      <c r="B88" t="str">
        <f>"ABS111151"</f>
        <v>ABS111151</v>
      </c>
    </row>
    <row r="89" spans="1:2" x14ac:dyDescent="0.25">
      <c r="A89" t="str">
        <f>"ABS1111549"</f>
        <v>ABS1111549</v>
      </c>
      <c r="B89" t="str">
        <f>"ABS1111549"</f>
        <v>ABS1111549</v>
      </c>
    </row>
    <row r="90" spans="1:2" x14ac:dyDescent="0.25">
      <c r="A90" t="str">
        <f>"ABS1112403"</f>
        <v>ABS1112403</v>
      </c>
      <c r="B90" t="str">
        <f>"ABS1112403"</f>
        <v>ABS1112403</v>
      </c>
    </row>
    <row r="91" spans="1:2" x14ac:dyDescent="0.25">
      <c r="A91" t="str">
        <f>"ABS111240J"</f>
        <v>ABS111240J</v>
      </c>
      <c r="B91" t="str">
        <f>"ABS111240"</f>
        <v>ABS111240</v>
      </c>
    </row>
    <row r="92" spans="1:2" x14ac:dyDescent="0.25">
      <c r="A92" t="str">
        <f>"ABS111241J"</f>
        <v>ABS111241J</v>
      </c>
      <c r="B92" t="str">
        <f>"ABS111241"</f>
        <v>ABS111241</v>
      </c>
    </row>
    <row r="93" spans="1:2" x14ac:dyDescent="0.25">
      <c r="A93" t="str">
        <f>"ABS111244"</f>
        <v>ABS111244</v>
      </c>
      <c r="B93" t="str">
        <f>"ABS111244"</f>
        <v>ABS111244</v>
      </c>
    </row>
    <row r="94" spans="1:2" x14ac:dyDescent="0.25">
      <c r="A94" t="str">
        <f>"ABS1112449"</f>
        <v>ABS1112449</v>
      </c>
      <c r="B94" t="str">
        <f>"ABS1112449"</f>
        <v>ABS1112449</v>
      </c>
    </row>
    <row r="95" spans="1:2" x14ac:dyDescent="0.25">
      <c r="A95" t="str">
        <f>"ABS1112503"</f>
        <v>ABS1112503</v>
      </c>
      <c r="B95" t="str">
        <f>"ABS1112503"</f>
        <v>ABS1112503</v>
      </c>
    </row>
    <row r="96" spans="1:2" x14ac:dyDescent="0.25">
      <c r="A96" t="str">
        <f>"ABS111250J"</f>
        <v>ABS111250J</v>
      </c>
      <c r="B96" t="str">
        <f>"ABS111250"</f>
        <v>ABS111250</v>
      </c>
    </row>
    <row r="97" spans="1:2" x14ac:dyDescent="0.25">
      <c r="A97" t="str">
        <f>"ABS111350J"</f>
        <v>ABS111350J</v>
      </c>
      <c r="B97" t="str">
        <f>"ABS111350"</f>
        <v>ABS111350</v>
      </c>
    </row>
    <row r="98" spans="1:2" x14ac:dyDescent="0.25">
      <c r="A98" t="str">
        <f>"ABS111351J"</f>
        <v>ABS111351J</v>
      </c>
      <c r="B98" t="str">
        <f>"ABS111351"</f>
        <v>ABS111351</v>
      </c>
    </row>
    <row r="99" spans="1:2" x14ac:dyDescent="0.25">
      <c r="A99" t="str">
        <f>"ABS1114403"</f>
        <v>ABS1114403</v>
      </c>
      <c r="B99" t="str">
        <f>"ABS1114403"</f>
        <v>ABS1114403</v>
      </c>
    </row>
    <row r="100" spans="1:2" x14ac:dyDescent="0.25">
      <c r="A100" t="str">
        <f>"ABS111441J"</f>
        <v>ABS111441J</v>
      </c>
      <c r="B100" t="str">
        <f>"ABS111441"</f>
        <v>ABS111441</v>
      </c>
    </row>
    <row r="101" spans="1:2" x14ac:dyDescent="0.25">
      <c r="A101" t="str">
        <f>"ABS1114449"</f>
        <v>ABS1114449</v>
      </c>
      <c r="B101" t="str">
        <f>"ABS1114449"</f>
        <v>ABS1114449</v>
      </c>
    </row>
    <row r="102" spans="1:2" x14ac:dyDescent="0.25">
      <c r="A102" t="str">
        <f>"ABS1114503"</f>
        <v>ABS1114503</v>
      </c>
      <c r="B102" t="str">
        <f>"ABS1114503"</f>
        <v>ABS1114503</v>
      </c>
    </row>
    <row r="103" spans="1:2" x14ac:dyDescent="0.25">
      <c r="A103" t="str">
        <f>"ABS1114513"</f>
        <v>ABS1114513</v>
      </c>
      <c r="B103" t="str">
        <f>"ABS1114513"</f>
        <v>ABS1114513</v>
      </c>
    </row>
    <row r="104" spans="1:2" x14ac:dyDescent="0.25">
      <c r="A104" t="str">
        <f>"ABS1116403"</f>
        <v>ABS1116403</v>
      </c>
      <c r="B104" t="str">
        <f>"ABS1116403"</f>
        <v>ABS1116403</v>
      </c>
    </row>
    <row r="105" spans="1:2" x14ac:dyDescent="0.25">
      <c r="A105" t="str">
        <f>"ABS111640J"</f>
        <v>ABS111640J</v>
      </c>
      <c r="B105" t="str">
        <f>"ABS111640"</f>
        <v>ABS111640</v>
      </c>
    </row>
    <row r="106" spans="1:2" x14ac:dyDescent="0.25">
      <c r="A106" t="str">
        <f>"ABS1116413"</f>
        <v>ABS1116413</v>
      </c>
      <c r="B106" t="str">
        <f>"ABS1116413"</f>
        <v>ABS1116413</v>
      </c>
    </row>
    <row r="107" spans="1:2" x14ac:dyDescent="0.25">
      <c r="A107" t="str">
        <f>"ABS111641J"</f>
        <v>ABS111641J</v>
      </c>
      <c r="B107" t="str">
        <f>"ABS111641"</f>
        <v>ABS111641</v>
      </c>
    </row>
    <row r="108" spans="1:2" x14ac:dyDescent="0.25">
      <c r="A108" t="str">
        <f>"ABS1116503"</f>
        <v>ABS1116503</v>
      </c>
      <c r="B108" t="str">
        <f>"ABS1116503"</f>
        <v>ABS1116503</v>
      </c>
    </row>
    <row r="109" spans="1:2" x14ac:dyDescent="0.25">
      <c r="A109" t="str">
        <f>"ABS111650J"</f>
        <v>ABS111650J</v>
      </c>
      <c r="B109" t="str">
        <f>"ABS111650"</f>
        <v>ABS111650</v>
      </c>
    </row>
    <row r="110" spans="1:2" x14ac:dyDescent="0.25">
      <c r="A110" t="str">
        <f>"ABS1116513"</f>
        <v>ABS1116513</v>
      </c>
      <c r="B110" t="str">
        <f>"ABS1116513"</f>
        <v>ABS1116513</v>
      </c>
    </row>
    <row r="111" spans="1:2" x14ac:dyDescent="0.25">
      <c r="A111" t="str">
        <f>"ABS111651J"</f>
        <v>ABS111651J</v>
      </c>
      <c r="B111" t="str">
        <f>"ABS111651"</f>
        <v>ABS111651</v>
      </c>
    </row>
    <row r="112" spans="1:2" x14ac:dyDescent="0.25">
      <c r="A112" t="str">
        <f>"ABS1410403"</f>
        <v>ABS1410403</v>
      </c>
      <c r="B112" t="str">
        <f>"ABS1410403"</f>
        <v>ABS1410403</v>
      </c>
    </row>
    <row r="113" spans="1:2" x14ac:dyDescent="0.25">
      <c r="A113" t="str">
        <f>"ABS141040J"</f>
        <v>ABS141040J</v>
      </c>
      <c r="B113" t="str">
        <f>"ABS141040"</f>
        <v>ABS141040</v>
      </c>
    </row>
    <row r="114" spans="1:2" x14ac:dyDescent="0.25">
      <c r="A114" t="str">
        <f>"ABS1410413"</f>
        <v>ABS1410413</v>
      </c>
      <c r="B114" t="str">
        <f>"ABS1410413"</f>
        <v>ABS1410413</v>
      </c>
    </row>
    <row r="115" spans="1:2" x14ac:dyDescent="0.25">
      <c r="A115" t="str">
        <f>"ABS141041J"</f>
        <v>ABS141041J</v>
      </c>
      <c r="B115" t="str">
        <f>"ABS141041"</f>
        <v>ABS141041</v>
      </c>
    </row>
    <row r="116" spans="1:2" x14ac:dyDescent="0.25">
      <c r="A116" t="str">
        <f>"ABS1410503"</f>
        <v>ABS1410503</v>
      </c>
      <c r="B116" t="str">
        <f>"ABS1410503"</f>
        <v>ABS1410503</v>
      </c>
    </row>
    <row r="117" spans="1:2" x14ac:dyDescent="0.25">
      <c r="A117" t="str">
        <f>"ABS141050J"</f>
        <v>ABS141050J</v>
      </c>
      <c r="B117" t="str">
        <f>"ABS141050"</f>
        <v>ABS141050</v>
      </c>
    </row>
    <row r="118" spans="1:2" x14ac:dyDescent="0.25">
      <c r="A118" t="str">
        <f>"ABS1410513"</f>
        <v>ABS1410513</v>
      </c>
      <c r="B118" t="str">
        <f>"ABS1410513"</f>
        <v>ABS1410513</v>
      </c>
    </row>
    <row r="119" spans="1:2" x14ac:dyDescent="0.25">
      <c r="A119" t="str">
        <f>"ABS141051J"</f>
        <v>ABS141051J</v>
      </c>
      <c r="B119" t="str">
        <f>"ABS141051"</f>
        <v>ABS141051</v>
      </c>
    </row>
    <row r="120" spans="1:2" x14ac:dyDescent="0.25">
      <c r="A120" t="str">
        <f>"ABS141140"</f>
        <v>ABS141140</v>
      </c>
      <c r="B120" t="str">
        <f>"ABS141140"</f>
        <v>ABS141140</v>
      </c>
    </row>
    <row r="121" spans="1:2" x14ac:dyDescent="0.25">
      <c r="A121" t="str">
        <f>"ABS1411413"</f>
        <v>ABS1411413</v>
      </c>
      <c r="B121" t="str">
        <f>"ABS1411413"</f>
        <v>ABS1411413</v>
      </c>
    </row>
    <row r="122" spans="1:2" x14ac:dyDescent="0.25">
      <c r="A122" t="str">
        <f>"ABS1411503"</f>
        <v>ABS1411503</v>
      </c>
      <c r="B122" t="str">
        <f>"ABS1411503"</f>
        <v>ABS1411503</v>
      </c>
    </row>
    <row r="123" spans="1:2" x14ac:dyDescent="0.25">
      <c r="A123" t="str">
        <f>"ABS141150J"</f>
        <v>ABS141150J</v>
      </c>
      <c r="B123" t="str">
        <f>"ABS141150"</f>
        <v>ABS141150</v>
      </c>
    </row>
    <row r="124" spans="1:2" x14ac:dyDescent="0.25">
      <c r="A124" t="str">
        <f>"ABS141151J"</f>
        <v>ABS141151J</v>
      </c>
      <c r="B124" t="str">
        <f>"ABS141151"</f>
        <v>ABS141151</v>
      </c>
    </row>
    <row r="125" spans="1:2" x14ac:dyDescent="0.25">
      <c r="A125" t="str">
        <f>"ABS1412403J"</f>
        <v>ABS1412403J</v>
      </c>
      <c r="B125" t="str">
        <f>"ABS1412403"</f>
        <v>ABS1412403</v>
      </c>
    </row>
    <row r="126" spans="1:2" x14ac:dyDescent="0.25">
      <c r="A126" t="str">
        <f>"ABS1412409J"</f>
        <v>ABS1412409J</v>
      </c>
      <c r="B126" t="str">
        <f>"ABS1412409"</f>
        <v>ABS1412409</v>
      </c>
    </row>
    <row r="127" spans="1:2" x14ac:dyDescent="0.25">
      <c r="A127" t="str">
        <f>"ABS141240J"</f>
        <v>ABS141240J</v>
      </c>
      <c r="B127" t="str">
        <f>"ABS141240"</f>
        <v>ABS141240</v>
      </c>
    </row>
    <row r="128" spans="1:2" x14ac:dyDescent="0.25">
      <c r="A128" t="str">
        <f>"ABS141241J"</f>
        <v>ABS141241J</v>
      </c>
      <c r="B128" t="str">
        <f>"ABS141241"</f>
        <v>ABS141241</v>
      </c>
    </row>
    <row r="129" spans="1:2" x14ac:dyDescent="0.25">
      <c r="A129" t="str">
        <f>"ABS141251J"</f>
        <v>ABS141251J</v>
      </c>
      <c r="B129" t="str">
        <f>"ABS141251"</f>
        <v>ABS141251</v>
      </c>
    </row>
    <row r="130" spans="1:2" x14ac:dyDescent="0.25">
      <c r="A130" t="str">
        <f>"ABS141340J"</f>
        <v>ABS141340J</v>
      </c>
      <c r="B130" t="str">
        <f>"ABS141340"</f>
        <v>ABS141340</v>
      </c>
    </row>
    <row r="131" spans="1:2" x14ac:dyDescent="0.25">
      <c r="A131" t="str">
        <f>"ABS1413413"</f>
        <v>ABS1413413</v>
      </c>
      <c r="B131" t="str">
        <f>"ABS1413413"</f>
        <v>ABS1413413</v>
      </c>
    </row>
    <row r="132" spans="1:2" x14ac:dyDescent="0.25">
      <c r="A132" t="str">
        <f>"ABS141341J"</f>
        <v>ABS141341J</v>
      </c>
      <c r="B132" t="str">
        <f>"ABS141341"</f>
        <v>ABS141341</v>
      </c>
    </row>
    <row r="133" spans="1:2" x14ac:dyDescent="0.25">
      <c r="A133" t="str">
        <f>"ABS1413449"</f>
        <v>ABS1413449</v>
      </c>
      <c r="B133" t="str">
        <f>"ABS1413449"</f>
        <v>ABS1413449</v>
      </c>
    </row>
    <row r="134" spans="1:2" x14ac:dyDescent="0.25">
      <c r="A134" t="str">
        <f>"ABS141350J"</f>
        <v>ABS141350J</v>
      </c>
      <c r="B134" t="str">
        <f>"ABS141350"</f>
        <v>ABS141350</v>
      </c>
    </row>
    <row r="135" spans="1:2" x14ac:dyDescent="0.25">
      <c r="A135" t="str">
        <f>"ABS1414403"</f>
        <v>ABS1414403</v>
      </c>
      <c r="B135" t="str">
        <f>"ABS1414403"</f>
        <v>ABS1414403</v>
      </c>
    </row>
    <row r="136" spans="1:2" x14ac:dyDescent="0.25">
      <c r="A136" t="str">
        <f>"ABS141441J"</f>
        <v>ABS141441J</v>
      </c>
      <c r="B136" t="str">
        <f>"ABS141441"</f>
        <v>ABS141441</v>
      </c>
    </row>
    <row r="137" spans="1:2" x14ac:dyDescent="0.25">
      <c r="A137" t="str">
        <f>"ABS1414503"</f>
        <v>ABS1414503</v>
      </c>
      <c r="B137" t="str">
        <f>"ABS1414503"</f>
        <v>ABS1414503</v>
      </c>
    </row>
    <row r="138" spans="1:2" x14ac:dyDescent="0.25">
      <c r="A138" t="str">
        <f>"ABS1414509J"</f>
        <v>ABS1414509J</v>
      </c>
      <c r="B138" t="str">
        <f>"ABS1414509"</f>
        <v>ABS1414509</v>
      </c>
    </row>
    <row r="139" spans="1:2" x14ac:dyDescent="0.25">
      <c r="A139" t="str">
        <f>"ABS141450J"</f>
        <v>ABS141450J</v>
      </c>
      <c r="B139" t="str">
        <f>"ABS141450"</f>
        <v>ABS141450</v>
      </c>
    </row>
    <row r="140" spans="1:2" x14ac:dyDescent="0.25">
      <c r="A140" t="str">
        <f>"ABS141451J"</f>
        <v>ABS141451J</v>
      </c>
      <c r="B140" t="str">
        <f>"ABS141451"</f>
        <v>ABS141451</v>
      </c>
    </row>
    <row r="141" spans="1:2" x14ac:dyDescent="0.25">
      <c r="A141" t="str">
        <f>"ABS1416403"</f>
        <v>ABS1416403</v>
      </c>
      <c r="B141" t="str">
        <f>"ABS1416403"</f>
        <v>ABS1416403</v>
      </c>
    </row>
    <row r="142" spans="1:2" x14ac:dyDescent="0.25">
      <c r="A142" t="str">
        <f>"ABS141641J"</f>
        <v>ABS141641J</v>
      </c>
      <c r="B142" t="str">
        <f>"ABS141641"</f>
        <v>ABS141641</v>
      </c>
    </row>
    <row r="143" spans="1:2" x14ac:dyDescent="0.25">
      <c r="A143" t="str">
        <f>"ABS1416449"</f>
        <v>ABS1416449</v>
      </c>
      <c r="B143" t="str">
        <f>"ABS1416449"</f>
        <v>ABS1416449</v>
      </c>
    </row>
    <row r="144" spans="1:2" x14ac:dyDescent="0.25">
      <c r="A144" t="str">
        <f>"ABS141644J"</f>
        <v>ABS141644J</v>
      </c>
      <c r="B144" t="str">
        <f>"ABS141644"</f>
        <v>ABS141644</v>
      </c>
    </row>
    <row r="145" spans="1:2" x14ac:dyDescent="0.25">
      <c r="A145" t="str">
        <f>"ABS1416509J"</f>
        <v>ABS1416509J</v>
      </c>
      <c r="B145" t="str">
        <f>"ABS1416509"</f>
        <v>ABS1416509</v>
      </c>
    </row>
    <row r="146" spans="1:2" x14ac:dyDescent="0.25">
      <c r="A146" t="str">
        <f>"ABS141651J"</f>
        <v>ABS141651J</v>
      </c>
      <c r="B146" t="str">
        <f>"ABS141651"</f>
        <v>ABS141651</v>
      </c>
    </row>
    <row r="147" spans="1:2" x14ac:dyDescent="0.25">
      <c r="A147" t="str">
        <f>"ABS1510403J"</f>
        <v>ABS1510403J</v>
      </c>
      <c r="B147" t="str">
        <f>"ABS1510403"</f>
        <v>ABS1510403</v>
      </c>
    </row>
    <row r="148" spans="1:2" x14ac:dyDescent="0.25">
      <c r="A148" t="str">
        <f>"ABS151040J"</f>
        <v>ABS151040J</v>
      </c>
      <c r="B148" t="str">
        <f>"ABS151040"</f>
        <v>ABS151040</v>
      </c>
    </row>
    <row r="149" spans="1:2" x14ac:dyDescent="0.25">
      <c r="A149" t="str">
        <f>"ABS151041"</f>
        <v>ABS151041</v>
      </c>
      <c r="B149" t="str">
        <f>"ABS151041"</f>
        <v>ABS151041</v>
      </c>
    </row>
    <row r="150" spans="1:2" x14ac:dyDescent="0.25">
      <c r="A150" t="str">
        <f>"ABS1510419J"</f>
        <v>ABS1510419J</v>
      </c>
      <c r="B150" t="str">
        <f>"ABS1510419"</f>
        <v>ABS1510419</v>
      </c>
    </row>
    <row r="151" spans="1:2" x14ac:dyDescent="0.25">
      <c r="A151" t="str">
        <f>"ABS151044"</f>
        <v>ABS151044</v>
      </c>
      <c r="B151" t="str">
        <f>"ABS151044"</f>
        <v>ABS151044</v>
      </c>
    </row>
    <row r="152" spans="1:2" x14ac:dyDescent="0.25">
      <c r="A152" t="str">
        <f>"ABS151050"</f>
        <v>ABS151050</v>
      </c>
      <c r="B152" t="str">
        <f>"ABS151050"</f>
        <v>ABS151050</v>
      </c>
    </row>
    <row r="153" spans="1:2" x14ac:dyDescent="0.25">
      <c r="A153" t="str">
        <f>"ABS1510513"</f>
        <v>ABS1510513</v>
      </c>
      <c r="B153" t="str">
        <f>"ABS1510513"</f>
        <v>ABS1510513</v>
      </c>
    </row>
    <row r="154" spans="1:2" x14ac:dyDescent="0.25">
      <c r="A154" t="str">
        <f>"ABS1510549"</f>
        <v>ABS1510549</v>
      </c>
      <c r="B154" t="str">
        <f>"ABS1510549"</f>
        <v>ABS1510549</v>
      </c>
    </row>
    <row r="155" spans="1:2" x14ac:dyDescent="0.25">
      <c r="A155" t="str">
        <f>"ABS1511503"</f>
        <v>ABS1511503</v>
      </c>
      <c r="B155" t="str">
        <f>"ABS1511503"</f>
        <v>ABS1511503</v>
      </c>
    </row>
    <row r="156" spans="1:2" x14ac:dyDescent="0.25">
      <c r="A156" t="str">
        <f>"ABS1511509J"</f>
        <v>ABS1511509J</v>
      </c>
      <c r="B156" t="str">
        <f>"ABS1511509"</f>
        <v>ABS1511509</v>
      </c>
    </row>
    <row r="157" spans="1:2" x14ac:dyDescent="0.25">
      <c r="A157" t="str">
        <f>"ABS1512503"</f>
        <v>ABS1512503</v>
      </c>
      <c r="B157" t="str">
        <f>"ABS1512503"</f>
        <v>ABS1512503</v>
      </c>
    </row>
    <row r="158" spans="1:2" x14ac:dyDescent="0.25">
      <c r="A158" t="str">
        <f>"ABS151251J"</f>
        <v>ABS151251J</v>
      </c>
      <c r="B158" t="str">
        <f>"ABS151251"</f>
        <v>ABS151251</v>
      </c>
    </row>
    <row r="159" spans="1:2" x14ac:dyDescent="0.25">
      <c r="A159" t="str">
        <f>"ABS151340J"</f>
        <v>ABS151340J</v>
      </c>
      <c r="B159" t="str">
        <f>"ABS151340"</f>
        <v>ABS151340</v>
      </c>
    </row>
    <row r="160" spans="1:2" x14ac:dyDescent="0.25">
      <c r="A160" t="str">
        <f>"ABS1513413"</f>
        <v>ABS1513413</v>
      </c>
      <c r="B160" t="str">
        <f>"ABS1513413"</f>
        <v>ABS1513413</v>
      </c>
    </row>
    <row r="161" spans="1:2" x14ac:dyDescent="0.25">
      <c r="A161" t="str">
        <f>"ABS1513449"</f>
        <v>ABS1513449</v>
      </c>
      <c r="B161" t="str">
        <f>"ABS1513449"</f>
        <v>ABS1513449</v>
      </c>
    </row>
    <row r="162" spans="1:2" x14ac:dyDescent="0.25">
      <c r="A162" t="str">
        <f>"ABS151344J"</f>
        <v>ABS151344J</v>
      </c>
      <c r="B162" t="str">
        <f>"ABS151344"</f>
        <v>ABS151344</v>
      </c>
    </row>
    <row r="163" spans="1:2" x14ac:dyDescent="0.25">
      <c r="A163" t="str">
        <f>"ABS1513503"</f>
        <v>ABS1513503</v>
      </c>
      <c r="B163" t="str">
        <f>"ABS1513503"</f>
        <v>ABS1513503</v>
      </c>
    </row>
    <row r="164" spans="1:2" x14ac:dyDescent="0.25">
      <c r="A164" t="str">
        <f>"ABS151440J"</f>
        <v>ABS151440J</v>
      </c>
      <c r="B164" t="str">
        <f>"ABS151440"</f>
        <v>ABS151440</v>
      </c>
    </row>
    <row r="165" spans="1:2" x14ac:dyDescent="0.25">
      <c r="A165" t="str">
        <f>"ABS1514413"</f>
        <v>ABS1514413</v>
      </c>
      <c r="B165" t="str">
        <f>"ABS1514413"</f>
        <v>ABS1514413</v>
      </c>
    </row>
    <row r="166" spans="1:2" x14ac:dyDescent="0.25">
      <c r="A166" t="str">
        <f>"ABS151444J"</f>
        <v>ABS151444J</v>
      </c>
      <c r="B166" t="str">
        <f>"ABS151444"</f>
        <v>ABS151444</v>
      </c>
    </row>
    <row r="167" spans="1:2" x14ac:dyDescent="0.25">
      <c r="A167" t="str">
        <f>"ABS1514503"</f>
        <v>ABS1514503</v>
      </c>
      <c r="B167" t="str">
        <f>"ABS1514503"</f>
        <v>ABS1514503</v>
      </c>
    </row>
    <row r="168" spans="1:2" x14ac:dyDescent="0.25">
      <c r="A168" t="str">
        <f>"ABS151450J"</f>
        <v>ABS151450J</v>
      </c>
      <c r="B168" t="str">
        <f>"ABS151450"</f>
        <v>ABS151450</v>
      </c>
    </row>
    <row r="169" spans="1:2" x14ac:dyDescent="0.25">
      <c r="A169" t="str">
        <f>"ABS1514513"</f>
        <v>ABS1514513</v>
      </c>
      <c r="B169" t="str">
        <f>"ABS1514513"</f>
        <v>ABS1514513</v>
      </c>
    </row>
    <row r="170" spans="1:2" x14ac:dyDescent="0.25">
      <c r="A170" t="str">
        <f>"ABS151451J"</f>
        <v>ABS151451J</v>
      </c>
      <c r="B170" t="str">
        <f>"ABS151451"</f>
        <v>ABS151451</v>
      </c>
    </row>
    <row r="171" spans="1:2" x14ac:dyDescent="0.25">
      <c r="A171" t="str">
        <f>"ABS1516349J"</f>
        <v>ABS1516349J</v>
      </c>
      <c r="B171" t="str">
        <f>"ABS1516349"</f>
        <v>ABS1516349</v>
      </c>
    </row>
    <row r="172" spans="1:2" x14ac:dyDescent="0.25">
      <c r="A172" t="str">
        <f>"ABS151634J"</f>
        <v>ABS151634J</v>
      </c>
      <c r="B172" t="str">
        <f>"ABS151634"</f>
        <v>ABS151634</v>
      </c>
    </row>
    <row r="173" spans="1:2" x14ac:dyDescent="0.25">
      <c r="A173" t="str">
        <f>"ABS151641J"</f>
        <v>ABS151641J</v>
      </c>
      <c r="B173" t="str">
        <f>"ABS151641"</f>
        <v>ABS151641</v>
      </c>
    </row>
    <row r="174" spans="1:2" x14ac:dyDescent="0.25">
      <c r="A174" t="str">
        <f>"ABS1516503"</f>
        <v>ABS1516503</v>
      </c>
      <c r="B174" t="str">
        <f>"ABS1516503"</f>
        <v>ABS1516503</v>
      </c>
    </row>
    <row r="175" spans="1:2" x14ac:dyDescent="0.25">
      <c r="A175" t="str">
        <f>"ABS1516513J"</f>
        <v>ABS1516513J</v>
      </c>
      <c r="B175" t="str">
        <f>"ABS1516513"</f>
        <v>ABS1516513</v>
      </c>
    </row>
    <row r="176" spans="1:2" x14ac:dyDescent="0.25">
      <c r="A176" t="str">
        <f>"ABS151651J"</f>
        <v>ABS151651J</v>
      </c>
      <c r="B176" t="str">
        <f>"ABS151651"</f>
        <v>ABS151651</v>
      </c>
    </row>
    <row r="177" spans="1:2" x14ac:dyDescent="0.25">
      <c r="A177" t="str">
        <f>"ABS161040J"</f>
        <v>ABS161040J</v>
      </c>
      <c r="B177" t="str">
        <f>"ABS161040"</f>
        <v>ABS161040</v>
      </c>
    </row>
    <row r="178" spans="1:2" x14ac:dyDescent="0.25">
      <c r="A178" t="str">
        <f>"ABS161041J"</f>
        <v>ABS161041J</v>
      </c>
      <c r="B178" t="str">
        <f>"ABS161041"</f>
        <v>ABS161041</v>
      </c>
    </row>
    <row r="179" spans="1:2" x14ac:dyDescent="0.25">
      <c r="A179" t="str">
        <f>"ABS161044J"</f>
        <v>ABS161044J</v>
      </c>
      <c r="B179" t="str">
        <f>"ABS161044"</f>
        <v>ABS161044</v>
      </c>
    </row>
    <row r="180" spans="1:2" x14ac:dyDescent="0.25">
      <c r="A180" t="str">
        <f>"ABS161050J"</f>
        <v>ABS161050J</v>
      </c>
      <c r="B180" t="str">
        <f>"ABS161050"</f>
        <v>ABS161050</v>
      </c>
    </row>
    <row r="181" spans="1:2" x14ac:dyDescent="0.25">
      <c r="A181" t="str">
        <f>"ABS161051J"</f>
        <v>ABS161051J</v>
      </c>
      <c r="B181" t="str">
        <f>"ABS161051"</f>
        <v>ABS161051</v>
      </c>
    </row>
    <row r="182" spans="1:2" x14ac:dyDescent="0.25">
      <c r="A182" t="str">
        <f>"ABS161140J"</f>
        <v>ABS161140J</v>
      </c>
      <c r="B182" t="str">
        <f>"ABS161140"</f>
        <v>ABS161140</v>
      </c>
    </row>
    <row r="183" spans="1:2" x14ac:dyDescent="0.25">
      <c r="A183" t="str">
        <f>"ABS161141J"</f>
        <v>ABS161141J</v>
      </c>
      <c r="B183" t="str">
        <f>"ABS161141"</f>
        <v>ABS161141</v>
      </c>
    </row>
    <row r="184" spans="1:2" x14ac:dyDescent="0.25">
      <c r="A184" t="str">
        <f>"ABS161144J"</f>
        <v>ABS161144J</v>
      </c>
      <c r="B184" t="str">
        <f>"ABS161144"</f>
        <v>ABS161144</v>
      </c>
    </row>
    <row r="185" spans="1:2" x14ac:dyDescent="0.25">
      <c r="A185" t="str">
        <f>"ABS161150J"</f>
        <v>ABS161150J</v>
      </c>
      <c r="B185" t="str">
        <f>"ABS161150"</f>
        <v>ABS161150</v>
      </c>
    </row>
    <row r="186" spans="1:2" x14ac:dyDescent="0.25">
      <c r="A186" t="str">
        <f>"ABS161151J"</f>
        <v>ABS161151J</v>
      </c>
      <c r="B186" t="str">
        <f>"ABS161151"</f>
        <v>ABS161151</v>
      </c>
    </row>
    <row r="187" spans="1:2" x14ac:dyDescent="0.25">
      <c r="A187" t="str">
        <f>"ABS161240J"</f>
        <v>ABS161240J</v>
      </c>
      <c r="B187" t="str">
        <f>"ABS161240"</f>
        <v>ABS161240</v>
      </c>
    </row>
    <row r="188" spans="1:2" x14ac:dyDescent="0.25">
      <c r="A188" t="str">
        <f>"ABS161241J"</f>
        <v>ABS161241J</v>
      </c>
      <c r="B188" t="str">
        <f>"ABS161241"</f>
        <v>ABS161241</v>
      </c>
    </row>
    <row r="189" spans="1:2" x14ac:dyDescent="0.25">
      <c r="A189" t="str">
        <f>"ABS161244J"</f>
        <v>ABS161244J</v>
      </c>
      <c r="B189" t="str">
        <f>"ABS161244"</f>
        <v>ABS161244</v>
      </c>
    </row>
    <row r="190" spans="1:2" x14ac:dyDescent="0.25">
      <c r="A190" t="str">
        <f>"ABS161250J"</f>
        <v>ABS161250J</v>
      </c>
      <c r="B190" t="str">
        <f>"ABS161250"</f>
        <v>ABS161250</v>
      </c>
    </row>
    <row r="191" spans="1:2" x14ac:dyDescent="0.25">
      <c r="A191" t="str">
        <f>"ABS161251J"</f>
        <v>ABS161251J</v>
      </c>
      <c r="B191" t="str">
        <f>"ABS161251"</f>
        <v>ABS161251</v>
      </c>
    </row>
    <row r="192" spans="1:2" x14ac:dyDescent="0.25">
      <c r="A192" t="str">
        <f>"ABS161340J"</f>
        <v>ABS161340J</v>
      </c>
      <c r="B192" t="str">
        <f>"ABS161340"</f>
        <v>ABS161340</v>
      </c>
    </row>
    <row r="193" spans="1:2" x14ac:dyDescent="0.25">
      <c r="A193" t="str">
        <f>"ABS161341J"</f>
        <v>ABS161341J</v>
      </c>
      <c r="B193" t="str">
        <f>"ABS161341"</f>
        <v>ABS161341</v>
      </c>
    </row>
    <row r="194" spans="1:2" x14ac:dyDescent="0.25">
      <c r="A194" t="str">
        <f>"ABS161344J"</f>
        <v>ABS161344J</v>
      </c>
      <c r="B194" t="str">
        <f>"ABS161344"</f>
        <v>ABS161344</v>
      </c>
    </row>
    <row r="195" spans="1:2" x14ac:dyDescent="0.25">
      <c r="A195" t="str">
        <f>"ABS161350J"</f>
        <v>ABS161350J</v>
      </c>
      <c r="B195" t="str">
        <f>"ABS161350"</f>
        <v>ABS161350</v>
      </c>
    </row>
    <row r="196" spans="1:2" x14ac:dyDescent="0.25">
      <c r="A196" t="str">
        <f>"ABS161351J"</f>
        <v>ABS161351J</v>
      </c>
      <c r="B196" t="str">
        <f>"ABS161351"</f>
        <v>ABS161351</v>
      </c>
    </row>
    <row r="197" spans="1:2" x14ac:dyDescent="0.25">
      <c r="A197" t="str">
        <f>"ABS161440J"</f>
        <v>ABS161440J</v>
      </c>
      <c r="B197" t="str">
        <f>"ABS161440"</f>
        <v>ABS161440</v>
      </c>
    </row>
    <row r="198" spans="1:2" x14ac:dyDescent="0.25">
      <c r="A198" t="str">
        <f>"ABS161441J"</f>
        <v>ABS161441J</v>
      </c>
      <c r="B198" t="str">
        <f>"ABS161441"</f>
        <v>ABS161441</v>
      </c>
    </row>
    <row r="199" spans="1:2" x14ac:dyDescent="0.25">
      <c r="A199" t="str">
        <f>"ABS161450J"</f>
        <v>ABS161450J</v>
      </c>
      <c r="B199" t="str">
        <f>"ABS161450"</f>
        <v>ABS161450</v>
      </c>
    </row>
    <row r="200" spans="1:2" x14ac:dyDescent="0.25">
      <c r="A200" t="str">
        <f>"ABS161451J"</f>
        <v>ABS161451J</v>
      </c>
      <c r="B200" t="str">
        <f>"ABS161451"</f>
        <v>ABS161451</v>
      </c>
    </row>
    <row r="201" spans="1:2" x14ac:dyDescent="0.25">
      <c r="A201" t="str">
        <f>"ABS161640J"</f>
        <v>ABS161640J</v>
      </c>
      <c r="B201" t="str">
        <f>"ABS161640"</f>
        <v>ABS161640</v>
      </c>
    </row>
    <row r="202" spans="1:2" x14ac:dyDescent="0.25">
      <c r="A202" t="str">
        <f>"ABS161644J"</f>
        <v>ABS161644J</v>
      </c>
      <c r="B202" t="str">
        <f>"ABS161644"</f>
        <v>ABS161644</v>
      </c>
    </row>
    <row r="203" spans="1:2" x14ac:dyDescent="0.25">
      <c r="A203" t="str">
        <f>"ABS161650J"</f>
        <v>ABS161650J</v>
      </c>
      <c r="B203" t="str">
        <f>"ABS161650"</f>
        <v>ABS161650</v>
      </c>
    </row>
    <row r="204" spans="1:2" x14ac:dyDescent="0.25">
      <c r="A204" t="str">
        <f>"ABS161651J"</f>
        <v>ABS161651J</v>
      </c>
      <c r="B204" t="str">
        <f>"ABS161651"</f>
        <v>ABS161651</v>
      </c>
    </row>
    <row r="205" spans="1:2" x14ac:dyDescent="0.25">
      <c r="A205" t="str">
        <f>"ABS161840J"</f>
        <v>ABS161840J</v>
      </c>
      <c r="B205" t="str">
        <f>"ABS161840"</f>
        <v>ABS161840</v>
      </c>
    </row>
    <row r="206" spans="1:2" x14ac:dyDescent="0.25">
      <c r="A206" t="str">
        <f>"ABS162034"</f>
        <v>ABS162034</v>
      </c>
      <c r="B206" t="str">
        <f>"ABS162034"</f>
        <v>ABS162034</v>
      </c>
    </row>
    <row r="207" spans="1:2" x14ac:dyDescent="0.25">
      <c r="A207" t="str">
        <f>"ABS162131J"</f>
        <v>ABS162131J</v>
      </c>
      <c r="B207" t="str">
        <f>"ABS162131"</f>
        <v>ABS162131</v>
      </c>
    </row>
    <row r="208" spans="1:2" x14ac:dyDescent="0.25">
      <c r="A208" t="str">
        <f>"ABS162140"</f>
        <v>ABS162140</v>
      </c>
      <c r="B208" t="str">
        <f>"ABS162140"</f>
        <v>ABS162140</v>
      </c>
    </row>
    <row r="209" spans="1:2" x14ac:dyDescent="0.25">
      <c r="A209" t="str">
        <f>"ABS162240J"</f>
        <v>ABS162240J</v>
      </c>
      <c r="B209" t="str">
        <f>"ABS162240"</f>
        <v>ABS162240</v>
      </c>
    </row>
    <row r="210" spans="1:2" x14ac:dyDescent="0.25">
      <c r="A210" t="str">
        <f>"ABS162241J"</f>
        <v>ABS162241J</v>
      </c>
      <c r="B210" t="str">
        <f>"ABS162241"</f>
        <v>ABS162241</v>
      </c>
    </row>
    <row r="211" spans="1:2" x14ac:dyDescent="0.25">
      <c r="A211" t="str">
        <f>"ABS162650J"</f>
        <v>ABS162650J</v>
      </c>
      <c r="B211" t="str">
        <f>"ABS162650"</f>
        <v>ABS162650</v>
      </c>
    </row>
    <row r="212" spans="1:2" x14ac:dyDescent="0.25">
      <c r="A212" t="str">
        <f>"ABS163050"</f>
        <v>ABS163050</v>
      </c>
      <c r="B212" t="str">
        <f>"ABS163050"</f>
        <v>ABS163050</v>
      </c>
    </row>
    <row r="213" spans="1:2" x14ac:dyDescent="0.25">
      <c r="A213" t="str">
        <f>"ABS163140"</f>
        <v>ABS163140</v>
      </c>
      <c r="B213" t="str">
        <f>"ABS163140"</f>
        <v>ABS163140</v>
      </c>
    </row>
    <row r="214" spans="1:2" x14ac:dyDescent="0.25">
      <c r="A214" t="str">
        <f>"ABS163240J"</f>
        <v>ABS163240J</v>
      </c>
      <c r="B214" t="str">
        <f>"ABS163240J"</f>
        <v>ABS163240J</v>
      </c>
    </row>
    <row r="215" spans="1:2" x14ac:dyDescent="0.25">
      <c r="A215" t="str">
        <f>"ABS163241J"</f>
        <v>ABS163241J</v>
      </c>
      <c r="B215" t="str">
        <f>"ABS163241"</f>
        <v>ABS163241</v>
      </c>
    </row>
    <row r="216" spans="1:2" x14ac:dyDescent="0.25">
      <c r="A216" t="str">
        <f>"ABS163251J"</f>
        <v>ABS163251J</v>
      </c>
      <c r="B216" t="str">
        <f>"ABS163251"</f>
        <v>ABS163251</v>
      </c>
    </row>
    <row r="217" spans="1:2" x14ac:dyDescent="0.25">
      <c r="A217" t="str">
        <f>"ABS163341"</f>
        <v>ABS163341</v>
      </c>
      <c r="B217" t="str">
        <f>"ABS163341"</f>
        <v>ABS163341</v>
      </c>
    </row>
    <row r="218" spans="1:2" x14ac:dyDescent="0.25">
      <c r="A218" t="str">
        <f>"ABS163644"</f>
        <v>ABS163644</v>
      </c>
      <c r="B218" t="str">
        <f>"ABS163644"</f>
        <v>ABS163644</v>
      </c>
    </row>
    <row r="219" spans="1:2" x14ac:dyDescent="0.25">
      <c r="A219" t="str">
        <f>"ABS163650J"</f>
        <v>ABS163650J</v>
      </c>
      <c r="B219" t="str">
        <f>"ABS163650"</f>
        <v>ABS163650</v>
      </c>
    </row>
    <row r="220" spans="1:2" x14ac:dyDescent="0.25">
      <c r="A220" t="str">
        <f>"ABS163840J"</f>
        <v>ABS163840J</v>
      </c>
      <c r="B220" t="str">
        <f>"ABS163840"</f>
        <v>ABS163840</v>
      </c>
    </row>
    <row r="221" spans="1:2" x14ac:dyDescent="0.25">
      <c r="A221" t="str">
        <f>"ABS19041J"</f>
        <v>ABS19041J</v>
      </c>
      <c r="B221" t="str">
        <f>"ABS19041"</f>
        <v>ABS19041</v>
      </c>
    </row>
    <row r="222" spans="1:2" x14ac:dyDescent="0.25">
      <c r="A222" t="str">
        <f>"ABS19115J"</f>
        <v>ABS19115J</v>
      </c>
      <c r="B222" t="str">
        <f>"ABS19115"</f>
        <v>ABS19115</v>
      </c>
    </row>
    <row r="223" spans="1:2" x14ac:dyDescent="0.25">
      <c r="A223" t="str">
        <f>"ABS19116J"</f>
        <v>ABS19116J</v>
      </c>
      <c r="B223" t="str">
        <f>"ABS19116"</f>
        <v>ABS19116</v>
      </c>
    </row>
    <row r="224" spans="1:2" x14ac:dyDescent="0.25">
      <c r="A224" t="str">
        <f>"ABS19134J"</f>
        <v>ABS19134J</v>
      </c>
      <c r="B224" t="str">
        <f>"ABS19134"</f>
        <v>ABS19134</v>
      </c>
    </row>
    <row r="225" spans="1:2" x14ac:dyDescent="0.25">
      <c r="A225" t="str">
        <f>"ABS451040J"</f>
        <v>ABS451040J</v>
      </c>
      <c r="B225" t="str">
        <f>"ABS451040"</f>
        <v>ABS451040</v>
      </c>
    </row>
    <row r="226" spans="1:2" x14ac:dyDescent="0.25">
      <c r="A226" t="str">
        <f>"ABS451050J"</f>
        <v>ABS451050J</v>
      </c>
      <c r="B226" t="str">
        <f>"ABS451050"</f>
        <v>ABS451050</v>
      </c>
    </row>
    <row r="227" spans="1:2" x14ac:dyDescent="0.25">
      <c r="A227" t="str">
        <f>"ABS4510513"</f>
        <v>ABS4510513</v>
      </c>
      <c r="B227" t="str">
        <f>"ABS4510513"</f>
        <v>ABS4510513</v>
      </c>
    </row>
    <row r="228" spans="1:2" x14ac:dyDescent="0.25">
      <c r="A228" t="str">
        <f>"ABS451054"</f>
        <v>ABS451054</v>
      </c>
      <c r="B228" t="str">
        <f>"ABS451054"</f>
        <v>ABS451054</v>
      </c>
    </row>
    <row r="229" spans="1:2" x14ac:dyDescent="0.25">
      <c r="A229" t="str">
        <f>"ABS4510543"</f>
        <v>ABS4510543</v>
      </c>
      <c r="B229" t="str">
        <f>"ABS4510543"</f>
        <v>ABS4510543</v>
      </c>
    </row>
    <row r="230" spans="1:2" x14ac:dyDescent="0.25">
      <c r="A230" t="str">
        <f>"ABS4511503"</f>
        <v>ABS4511503</v>
      </c>
      <c r="B230" t="str">
        <f>"ABS4511503"</f>
        <v>ABS4511503</v>
      </c>
    </row>
    <row r="231" spans="1:2" x14ac:dyDescent="0.25">
      <c r="A231" t="str">
        <f>"ABS451150J"</f>
        <v>ABS451150J</v>
      </c>
      <c r="B231" t="str">
        <f>"ABS451150"</f>
        <v>ABS451150</v>
      </c>
    </row>
    <row r="232" spans="1:2" x14ac:dyDescent="0.25">
      <c r="A232" t="str">
        <f>"ABS4511513J"</f>
        <v>ABS4511513J</v>
      </c>
      <c r="B232" t="str">
        <f>"ABS4511513"</f>
        <v>ABS4511513</v>
      </c>
    </row>
    <row r="233" spans="1:2" x14ac:dyDescent="0.25">
      <c r="A233" t="str">
        <f>"ABS451151J"</f>
        <v>ABS451151J</v>
      </c>
      <c r="B233" t="str">
        <f>"ABS451151"</f>
        <v>ABS451151</v>
      </c>
    </row>
    <row r="234" spans="1:2" x14ac:dyDescent="0.25">
      <c r="A234" t="str">
        <f>"ABS4511549"</f>
        <v>ABS4511549</v>
      </c>
      <c r="B234" t="str">
        <f>"ABS4511549"</f>
        <v>ABS4511549</v>
      </c>
    </row>
    <row r="235" spans="1:2" x14ac:dyDescent="0.25">
      <c r="A235" t="str">
        <f>"ABS4512413"</f>
        <v>ABS4512413</v>
      </c>
      <c r="B235" t="str">
        <f>"ABS4512413"</f>
        <v>ABS4512413</v>
      </c>
    </row>
    <row r="236" spans="1:2" x14ac:dyDescent="0.25">
      <c r="A236" t="str">
        <f>"ABS4512503"</f>
        <v>ABS4512503</v>
      </c>
      <c r="B236" t="str">
        <f>"ABS4512503"</f>
        <v>ABS4512503</v>
      </c>
    </row>
    <row r="237" spans="1:2" x14ac:dyDescent="0.25">
      <c r="A237" t="str">
        <f>"ABS451250J"</f>
        <v>ABS451250J</v>
      </c>
      <c r="B237" t="str">
        <f>"ABS451250"</f>
        <v>ABS451250</v>
      </c>
    </row>
    <row r="238" spans="1:2" x14ac:dyDescent="0.25">
      <c r="A238" t="str">
        <f>"ABS4512513"</f>
        <v>ABS4512513</v>
      </c>
      <c r="B238" t="str">
        <f>"ABS4512513"</f>
        <v>ABS4512513</v>
      </c>
    </row>
    <row r="239" spans="1:2" x14ac:dyDescent="0.25">
      <c r="A239" t="str">
        <f>"ABS4512549"</f>
        <v>ABS4512549</v>
      </c>
      <c r="B239" t="str">
        <f>"ABS4512549"</f>
        <v>ABS4512549</v>
      </c>
    </row>
    <row r="240" spans="1:2" x14ac:dyDescent="0.25">
      <c r="A240" t="str">
        <f>"ABS4514503"</f>
        <v>ABS4514503</v>
      </c>
      <c r="B240" t="str">
        <f>"ABS4514503"</f>
        <v>ABS4514503</v>
      </c>
    </row>
    <row r="241" spans="1:2" x14ac:dyDescent="0.25">
      <c r="A241" t="str">
        <f>"ABS451450J"</f>
        <v>ABS451450J</v>
      </c>
      <c r="B241" t="str">
        <f>"ABS451450"</f>
        <v>ABS451450</v>
      </c>
    </row>
    <row r="242" spans="1:2" x14ac:dyDescent="0.25">
      <c r="A242" t="str">
        <f>"ABS4514513"</f>
        <v>ABS4514513</v>
      </c>
      <c r="B242" t="str">
        <f>"ABS4514513"</f>
        <v>ABS4514513</v>
      </c>
    </row>
    <row r="243" spans="1:2" x14ac:dyDescent="0.25">
      <c r="A243" t="str">
        <f>"ABS451451J"</f>
        <v>ABS451451J</v>
      </c>
      <c r="B243" t="str">
        <f>"ABS451451"</f>
        <v>ABS451451</v>
      </c>
    </row>
    <row r="244" spans="1:2" x14ac:dyDescent="0.25">
      <c r="A244" t="str">
        <f>"ABS4514549"</f>
        <v>ABS4514549</v>
      </c>
      <c r="B244" t="str">
        <f>"ABS4514549"</f>
        <v>ABS4514549</v>
      </c>
    </row>
    <row r="245" spans="1:2" x14ac:dyDescent="0.25">
      <c r="A245" t="str">
        <f>"ABS4516409J"</f>
        <v>ABS4516409J</v>
      </c>
      <c r="B245" t="str">
        <f>"ABS4516409"</f>
        <v>ABS4516409</v>
      </c>
    </row>
    <row r="246" spans="1:2" x14ac:dyDescent="0.25">
      <c r="A246" t="str">
        <f>"ABS4516413"</f>
        <v>ABS4516413</v>
      </c>
      <c r="B246" t="str">
        <f>"ABS4516413"</f>
        <v>ABS4516413</v>
      </c>
    </row>
    <row r="247" spans="1:2" x14ac:dyDescent="0.25">
      <c r="A247" t="str">
        <f>"ABS451651J"</f>
        <v>ABS451651J</v>
      </c>
      <c r="B247" t="str">
        <f>"ABS451651"</f>
        <v>ABS451651</v>
      </c>
    </row>
    <row r="248" spans="1:2" x14ac:dyDescent="0.25">
      <c r="A248" t="str">
        <f>"ABS4516549"</f>
        <v>ABS4516549</v>
      </c>
      <c r="B248" t="str">
        <f>"ABS4516549"</f>
        <v>ABS4516549</v>
      </c>
    </row>
    <row r="249" spans="1:2" x14ac:dyDescent="0.25">
      <c r="A249" t="str">
        <f>"ABS451654J"</f>
        <v>ABS451654J</v>
      </c>
      <c r="B249" t="str">
        <f>"ABS451654"</f>
        <v>ABS451654</v>
      </c>
    </row>
    <row r="250" spans="1:2" x14ac:dyDescent="0.25">
      <c r="A250" t="str">
        <f>"ABS461050"</f>
        <v>ABS461050</v>
      </c>
      <c r="B250" t="str">
        <f>"ABS461050"</f>
        <v>ABS461050</v>
      </c>
    </row>
    <row r="251" spans="1:2" x14ac:dyDescent="0.25">
      <c r="A251" t="str">
        <f>"ABS461450J"</f>
        <v>ABS461450J</v>
      </c>
      <c r="B251" t="str">
        <f>"ABS461450"</f>
        <v>ABS461450</v>
      </c>
    </row>
    <row r="252" spans="1:2" x14ac:dyDescent="0.25">
      <c r="A252" t="str">
        <f>"ABS461451"</f>
        <v>ABS461451</v>
      </c>
      <c r="B252" t="str">
        <f>"ABS461451"</f>
        <v>ABS461451</v>
      </c>
    </row>
    <row r="253" spans="1:2" x14ac:dyDescent="0.25">
      <c r="A253" t="str">
        <f>"ABS461640J"</f>
        <v>ABS461640J</v>
      </c>
      <c r="B253" t="str">
        <f>"ABS461640"</f>
        <v>ABS461640</v>
      </c>
    </row>
    <row r="254" spans="1:2" x14ac:dyDescent="0.25">
      <c r="A254" t="str">
        <f>"ABS461840J"</f>
        <v>ABS461840J</v>
      </c>
      <c r="B254" t="str">
        <f>"ABS461840"</f>
        <v>ABS461840</v>
      </c>
    </row>
    <row r="255" spans="1:2" x14ac:dyDescent="0.25">
      <c r="A255" t="str">
        <f>"ABS461841J"</f>
        <v>ABS461841J</v>
      </c>
      <c r="B255" t="str">
        <f>"ABS461841"</f>
        <v>ABS461841</v>
      </c>
    </row>
    <row r="256" spans="1:2" x14ac:dyDescent="0.25">
      <c r="A256" t="str">
        <f>"ABS461844J"</f>
        <v>ABS461844J</v>
      </c>
      <c r="B256" t="str">
        <f>"ABS461844"</f>
        <v>ABS461844</v>
      </c>
    </row>
    <row r="257" spans="1:2" x14ac:dyDescent="0.25">
      <c r="A257" t="str">
        <f>"ABS462450"</f>
        <v>ABS462450</v>
      </c>
      <c r="B257" t="str">
        <f>"ABS462450"</f>
        <v>ABS462450</v>
      </c>
    </row>
    <row r="258" spans="1:2" x14ac:dyDescent="0.25">
      <c r="A258" t="str">
        <f>"ABS463044"</f>
        <v>ABS463044</v>
      </c>
      <c r="B258" t="str">
        <f>"ABS463044"</f>
        <v>ABS463044</v>
      </c>
    </row>
    <row r="259" spans="1:2" x14ac:dyDescent="0.25">
      <c r="A259" t="str">
        <f>"ABS463050"</f>
        <v>ABS463050</v>
      </c>
      <c r="B259" t="str">
        <f>"ABS463050"</f>
        <v>ABS463050</v>
      </c>
    </row>
    <row r="260" spans="1:2" x14ac:dyDescent="0.25">
      <c r="A260" t="str">
        <f>"ABS463451"</f>
        <v>ABS463451</v>
      </c>
      <c r="B260" t="str">
        <f>"ABS463451"</f>
        <v>ABS463451</v>
      </c>
    </row>
    <row r="261" spans="1:2" x14ac:dyDescent="0.25">
      <c r="A261" t="str">
        <f>"ABS463454"</f>
        <v>ABS463454</v>
      </c>
      <c r="B261" t="str">
        <f>"ABS463454"</f>
        <v>ABS463454</v>
      </c>
    </row>
    <row r="262" spans="1:2" x14ac:dyDescent="0.25">
      <c r="A262" t="str">
        <f>"ABS463640"</f>
        <v>ABS463640</v>
      </c>
      <c r="B262" t="str">
        <f>"ABS463640"</f>
        <v>ABS463640</v>
      </c>
    </row>
    <row r="263" spans="1:2" x14ac:dyDescent="0.25">
      <c r="A263" t="str">
        <f>"ABS463641"</f>
        <v>ABS463641</v>
      </c>
      <c r="B263" t="str">
        <f>"ABS463641"</f>
        <v>ABS463641</v>
      </c>
    </row>
    <row r="264" spans="1:2" x14ac:dyDescent="0.25">
      <c r="A264" t="str">
        <f>"ABS463654"</f>
        <v>ABS463654</v>
      </c>
      <c r="B264" t="str">
        <f>"ABS463654"</f>
        <v>ABS463654</v>
      </c>
    </row>
    <row r="265" spans="1:2" x14ac:dyDescent="0.25">
      <c r="A265" t="str">
        <f>"ABS551031J"</f>
        <v>ABS551031J</v>
      </c>
      <c r="B265" t="str">
        <f>"ABS551031"</f>
        <v>ABS551031</v>
      </c>
    </row>
    <row r="266" spans="1:2" x14ac:dyDescent="0.25">
      <c r="A266" t="str">
        <f>"ABS551034J"</f>
        <v>ABS551034J</v>
      </c>
      <c r="B266" t="str">
        <f>"ABS551034"</f>
        <v>ABS551034</v>
      </c>
    </row>
    <row r="267" spans="1:2" x14ac:dyDescent="0.25">
      <c r="A267" t="str">
        <f>"ABS551040J"</f>
        <v>ABS551040J</v>
      </c>
      <c r="B267" t="str">
        <f>"ABS551040"</f>
        <v>ABS551040</v>
      </c>
    </row>
    <row r="268" spans="1:2" x14ac:dyDescent="0.25">
      <c r="A268" t="str">
        <f>"ABS5510413"</f>
        <v>ABS5510413</v>
      </c>
      <c r="B268" t="str">
        <f>"ABS5510413"</f>
        <v>ABS5510413</v>
      </c>
    </row>
    <row r="269" spans="1:2" x14ac:dyDescent="0.25">
      <c r="A269" t="str">
        <f>"ABS5510503"</f>
        <v>ABS5510503</v>
      </c>
      <c r="B269" t="str">
        <f>"ABS5510503"</f>
        <v>ABS5510503</v>
      </c>
    </row>
    <row r="270" spans="1:2" x14ac:dyDescent="0.25">
      <c r="A270" t="str">
        <f>"ABS5510513"</f>
        <v>ABS5510513</v>
      </c>
      <c r="B270" t="str">
        <f>"ABS5510513"</f>
        <v>ABS5510513</v>
      </c>
    </row>
    <row r="271" spans="1:2" x14ac:dyDescent="0.25">
      <c r="A271" t="str">
        <f>"ABS551054"</f>
        <v>ABS551054</v>
      </c>
      <c r="B271" t="str">
        <f>"ABS551054"</f>
        <v>ABS551054</v>
      </c>
    </row>
    <row r="272" spans="1:2" x14ac:dyDescent="0.25">
      <c r="A272" t="str">
        <f>"ABS5510543"</f>
        <v>ABS5510543</v>
      </c>
      <c r="B272" t="str">
        <f>"ABS5510543"</f>
        <v>ABS5510543</v>
      </c>
    </row>
    <row r="273" spans="1:2" x14ac:dyDescent="0.25">
      <c r="A273" t="str">
        <f>"ABS5512413"</f>
        <v>ABS5512413</v>
      </c>
      <c r="B273" t="str">
        <f>"ABS5512413"</f>
        <v>ABS5512413</v>
      </c>
    </row>
    <row r="274" spans="1:2" x14ac:dyDescent="0.25">
      <c r="A274" t="str">
        <f>"ABS551344"</f>
        <v>ABS551344</v>
      </c>
      <c r="B274" t="str">
        <f>"ABS551344"</f>
        <v>ABS551344</v>
      </c>
    </row>
    <row r="275" spans="1:2" x14ac:dyDescent="0.25">
      <c r="A275" t="str">
        <f>"ABS5514503"</f>
        <v>ABS5514503</v>
      </c>
      <c r="B275" t="str">
        <f>"ABS5514503"</f>
        <v>ABS5514503</v>
      </c>
    </row>
    <row r="276" spans="1:2" x14ac:dyDescent="0.25">
      <c r="A276" t="str">
        <f>"ABS5514513"</f>
        <v>ABS5514513</v>
      </c>
      <c r="B276" t="str">
        <f>"ABS5514513"</f>
        <v>ABS5514513</v>
      </c>
    </row>
    <row r="277" spans="1:2" x14ac:dyDescent="0.25">
      <c r="A277" t="str">
        <f>"ABS5514549"</f>
        <v>ABS5514549</v>
      </c>
      <c r="B277" t="str">
        <f>"ABS5514549"</f>
        <v>ABS5514549</v>
      </c>
    </row>
    <row r="278" spans="1:2" x14ac:dyDescent="0.25">
      <c r="A278" t="str">
        <f>"ABS551634J"</f>
        <v>ABS551634J</v>
      </c>
      <c r="B278" t="str">
        <f>"ABS551634"</f>
        <v>ABS551634</v>
      </c>
    </row>
    <row r="279" spans="1:2" x14ac:dyDescent="0.25">
      <c r="A279" t="str">
        <f>"ABS5516409"</f>
        <v>ABS5516409</v>
      </c>
      <c r="B279" t="str">
        <f>"ABS5516409"</f>
        <v>ABS5516409</v>
      </c>
    </row>
    <row r="280" spans="1:2" x14ac:dyDescent="0.25">
      <c r="A280" t="str">
        <f>"ABS551651J"</f>
        <v>ABS551651J</v>
      </c>
      <c r="B280" t="str">
        <f>"ABS551651"</f>
        <v>ABS551651</v>
      </c>
    </row>
    <row r="281" spans="1:2" x14ac:dyDescent="0.25">
      <c r="A281" t="str">
        <f>"ABS5516549"</f>
        <v>ABS5516549</v>
      </c>
      <c r="B281" t="str">
        <f>"ABS5516549"</f>
        <v>ABS5516549</v>
      </c>
    </row>
    <row r="282" spans="1:2" x14ac:dyDescent="0.25">
      <c r="A282" t="str">
        <f>"ABS561040J"</f>
        <v>ABS561040J</v>
      </c>
      <c r="B282" t="str">
        <f>"ABS561040"</f>
        <v>ABS561040</v>
      </c>
    </row>
    <row r="283" spans="1:2" x14ac:dyDescent="0.25">
      <c r="A283" t="str">
        <f>"ABS561050"</f>
        <v>ABS561050</v>
      </c>
      <c r="B283" t="str">
        <f>"ABS561050"</f>
        <v>ABS561050</v>
      </c>
    </row>
    <row r="284" spans="1:2" x14ac:dyDescent="0.25">
      <c r="A284" t="str">
        <f>"ABS561054"</f>
        <v>ABS561054</v>
      </c>
      <c r="B284" t="str">
        <f>"ABS561054"</f>
        <v>ABS561054</v>
      </c>
    </row>
    <row r="285" spans="1:2" x14ac:dyDescent="0.25">
      <c r="A285" t="str">
        <f>"ABS561150"</f>
        <v>ABS561150</v>
      </c>
      <c r="B285" t="str">
        <f>"ABS561150"</f>
        <v>ABS561150</v>
      </c>
    </row>
    <row r="286" spans="1:2" x14ac:dyDescent="0.25">
      <c r="A286" t="str">
        <f>"ABS561240"</f>
        <v>ABS561240</v>
      </c>
      <c r="B286" t="str">
        <f>"ABS561240"</f>
        <v>ABS561240</v>
      </c>
    </row>
    <row r="287" spans="1:2" x14ac:dyDescent="0.25">
      <c r="A287" t="str">
        <f>"ABS561340J"</f>
        <v>ABS561340J</v>
      </c>
      <c r="B287" t="str">
        <f>"ABS561340"</f>
        <v>ABS561340</v>
      </c>
    </row>
    <row r="288" spans="1:2" x14ac:dyDescent="0.25">
      <c r="A288" t="str">
        <f>"ABS561440"</f>
        <v>ABS561440</v>
      </c>
      <c r="B288" t="str">
        <f>"ABS561440"</f>
        <v>ABS561440</v>
      </c>
    </row>
    <row r="289" spans="1:2" x14ac:dyDescent="0.25">
      <c r="A289" t="str">
        <f>"ABS561451J"</f>
        <v>ABS561451J</v>
      </c>
      <c r="B289" t="str">
        <f>"ABS561451"</f>
        <v>ABS561451</v>
      </c>
    </row>
    <row r="290" spans="1:2" x14ac:dyDescent="0.25">
      <c r="A290" t="str">
        <f>"ABS561640J"</f>
        <v>ABS561640J</v>
      </c>
      <c r="B290" t="str">
        <f>"ABS561640"</f>
        <v>ABS561640</v>
      </c>
    </row>
    <row r="291" spans="1:2" x14ac:dyDescent="0.25">
      <c r="A291" t="str">
        <f>"ABS561850J"</f>
        <v>ABS561850J</v>
      </c>
      <c r="B291" t="str">
        <f>"ABS561850"</f>
        <v>ABS561850</v>
      </c>
    </row>
    <row r="292" spans="1:2" x14ac:dyDescent="0.25">
      <c r="A292" t="str">
        <f>"ABS562154"</f>
        <v>ABS562154</v>
      </c>
      <c r="B292" t="str">
        <f>"ABS562154"</f>
        <v>ABS562154</v>
      </c>
    </row>
    <row r="293" spans="1:2" x14ac:dyDescent="0.25">
      <c r="A293" t="str">
        <f>"ABS562650"</f>
        <v>ABS562650</v>
      </c>
      <c r="B293" t="str">
        <f>"ABS562650"</f>
        <v>ABS562650</v>
      </c>
    </row>
    <row r="294" spans="1:2" x14ac:dyDescent="0.25">
      <c r="A294" t="str">
        <f>"ABS563250J"</f>
        <v>ABS563250J</v>
      </c>
      <c r="B294" t="str">
        <f>"ABS563250J"</f>
        <v>ABS563250J</v>
      </c>
    </row>
    <row r="295" spans="1:2" x14ac:dyDescent="0.25">
      <c r="A295" t="str">
        <f>"ABS5634549"</f>
        <v>ABS5634549</v>
      </c>
      <c r="B295" t="str">
        <f>"ABS5634549"</f>
        <v>ABS5634549</v>
      </c>
    </row>
    <row r="296" spans="1:2" x14ac:dyDescent="0.25">
      <c r="A296" t="str">
        <f>"ABS563641"</f>
        <v>ABS563641</v>
      </c>
      <c r="B296" t="str">
        <f>"ABS563641"</f>
        <v>ABS563641</v>
      </c>
    </row>
    <row r="297" spans="1:2" x14ac:dyDescent="0.25">
      <c r="A297" t="str">
        <f>"ABS563654"</f>
        <v>ABS563654</v>
      </c>
      <c r="B297" t="str">
        <f>"ABS563654"</f>
        <v>ABS563654</v>
      </c>
    </row>
    <row r="298" spans="1:2" x14ac:dyDescent="0.25">
      <c r="A298" t="str">
        <f>"ABS563851J"</f>
        <v>ABS563851J</v>
      </c>
      <c r="B298" t="str">
        <f>"ABS563851"</f>
        <v>ABS563851</v>
      </c>
    </row>
    <row r="299" spans="1:2" x14ac:dyDescent="0.25">
      <c r="A299" t="str">
        <f>"ABV1210403J"</f>
        <v>ABV1210403J</v>
      </c>
      <c r="B299" t="str">
        <f>"ABV1210403"</f>
        <v>ABV1210403</v>
      </c>
    </row>
    <row r="300" spans="1:2" x14ac:dyDescent="0.25">
      <c r="A300" t="str">
        <f>"ABV1210413J"</f>
        <v>ABV1210413J</v>
      </c>
      <c r="B300" t="str">
        <f>"ABV1210413"</f>
        <v>ABV1210413</v>
      </c>
    </row>
    <row r="301" spans="1:2" x14ac:dyDescent="0.25">
      <c r="A301" t="str">
        <f>"ABV1210503"</f>
        <v>ABV1210503</v>
      </c>
      <c r="B301" t="str">
        <f>"ABV1210503"</f>
        <v>ABV1210503</v>
      </c>
    </row>
    <row r="302" spans="1:2" x14ac:dyDescent="0.25">
      <c r="A302" t="str">
        <f>"ABV1210513"</f>
        <v>ABV1210513</v>
      </c>
      <c r="B302" t="str">
        <f>"ABV1210513"</f>
        <v>ABV1210513</v>
      </c>
    </row>
    <row r="303" spans="1:2" x14ac:dyDescent="0.25">
      <c r="A303" t="str">
        <f>"ABV121060J"</f>
        <v>ABV121060J</v>
      </c>
      <c r="B303" t="str">
        <f>"ABV121060"</f>
        <v>ABV121060</v>
      </c>
    </row>
    <row r="304" spans="1:2" x14ac:dyDescent="0.25">
      <c r="A304" t="str">
        <f>"ABV1210613"</f>
        <v>ABV1210613</v>
      </c>
      <c r="B304" t="str">
        <f>"ABV1210613"</f>
        <v>ABV1210613</v>
      </c>
    </row>
    <row r="305" spans="1:2" x14ac:dyDescent="0.25">
      <c r="A305" t="str">
        <f>"ABV121061J"</f>
        <v>ABV121061J</v>
      </c>
      <c r="B305" t="str">
        <f>"ABV121061"</f>
        <v>ABV121061</v>
      </c>
    </row>
    <row r="306" spans="1:2" x14ac:dyDescent="0.25">
      <c r="A306" t="str">
        <f>"ABV1212413"</f>
        <v>ABV1212413</v>
      </c>
      <c r="B306" t="str">
        <f>"ABV1212413"</f>
        <v>ABV1212413</v>
      </c>
    </row>
    <row r="307" spans="1:2" x14ac:dyDescent="0.25">
      <c r="A307" t="str">
        <f>"ABV1212503"</f>
        <v>ABV1212503</v>
      </c>
      <c r="B307" t="str">
        <f>"ABV1212503"</f>
        <v>ABV1212503</v>
      </c>
    </row>
    <row r="308" spans="1:2" x14ac:dyDescent="0.25">
      <c r="A308" t="str">
        <f>"ABV1212513J"</f>
        <v>ABV1212513J</v>
      </c>
      <c r="B308" t="str">
        <f>"ABV1212513"</f>
        <v>ABV1212513</v>
      </c>
    </row>
    <row r="309" spans="1:2" x14ac:dyDescent="0.25">
      <c r="A309" t="str">
        <f>"ABV121260"</f>
        <v>ABV121260</v>
      </c>
      <c r="B309" t="str">
        <f>"ABV121260"</f>
        <v>ABV121260</v>
      </c>
    </row>
    <row r="310" spans="1:2" x14ac:dyDescent="0.25">
      <c r="A310" t="str">
        <f>"ABV1212603"</f>
        <v>ABV1212603</v>
      </c>
      <c r="B310" t="str">
        <f>"ABV1212603"</f>
        <v>ABV1212603</v>
      </c>
    </row>
    <row r="311" spans="1:2" x14ac:dyDescent="0.25">
      <c r="A311" t="str">
        <f>"ABV1212613"</f>
        <v>ABV1212613</v>
      </c>
      <c r="B311" t="str">
        <f>"ABV1212613"</f>
        <v>ABV1212613</v>
      </c>
    </row>
    <row r="312" spans="1:2" x14ac:dyDescent="0.25">
      <c r="A312" t="str">
        <f>"ABV121261J"</f>
        <v>ABV121261J</v>
      </c>
      <c r="B312" t="str">
        <f>"ABV121261"</f>
        <v>ABV121261</v>
      </c>
    </row>
    <row r="313" spans="1:2" x14ac:dyDescent="0.25">
      <c r="A313" t="str">
        <f>"ABV121450"</f>
        <v>ABV121450</v>
      </c>
      <c r="B313" t="str">
        <f>"ABV121450"</f>
        <v>ABV121450</v>
      </c>
    </row>
    <row r="314" spans="1:2" x14ac:dyDescent="0.25">
      <c r="A314" t="str">
        <f>"ABV1214513J"</f>
        <v>ABV1214513J</v>
      </c>
      <c r="B314" t="str">
        <f>"ABV1214513"</f>
        <v>ABV1214513</v>
      </c>
    </row>
    <row r="315" spans="1:2" x14ac:dyDescent="0.25">
      <c r="A315" t="str">
        <f>"ABV1214603"</f>
        <v>ABV1214603</v>
      </c>
      <c r="B315" t="str">
        <f>"ABV1214603"</f>
        <v>ABV1214603</v>
      </c>
    </row>
    <row r="316" spans="1:2" x14ac:dyDescent="0.25">
      <c r="A316" t="str">
        <f>"ABV1214613"</f>
        <v>ABV1214613</v>
      </c>
      <c r="B316" t="str">
        <f>"ABV1214613"</f>
        <v>ABV1214613</v>
      </c>
    </row>
    <row r="317" spans="1:2" x14ac:dyDescent="0.25">
      <c r="A317" t="str">
        <f>"ABV121461J"</f>
        <v>ABV121461J</v>
      </c>
      <c r="B317" t="str">
        <f>"ABV121461"</f>
        <v>ABV121461</v>
      </c>
    </row>
    <row r="318" spans="1:2" x14ac:dyDescent="0.25">
      <c r="A318" t="str">
        <f>"ABV1215413R"</f>
        <v>ABV1215413R</v>
      </c>
      <c r="B318" t="str">
        <f>"ABV1215413R"</f>
        <v>ABV1215413R</v>
      </c>
    </row>
    <row r="319" spans="1:2" x14ac:dyDescent="0.25">
      <c r="A319" t="str">
        <f>"ABV1215503R"</f>
        <v>ABV1215503R</v>
      </c>
      <c r="B319" t="str">
        <f>"ABV1215503R"</f>
        <v>ABV1215503R</v>
      </c>
    </row>
    <row r="320" spans="1:2" x14ac:dyDescent="0.25">
      <c r="A320" t="str">
        <f>"ABV1215513R"</f>
        <v>ABV1215513R</v>
      </c>
      <c r="B320" t="str">
        <f>"ABV1215513R"</f>
        <v>ABV1215513R</v>
      </c>
    </row>
    <row r="321" spans="1:2" x14ac:dyDescent="0.25">
      <c r="A321" t="str">
        <f>"ABV1215603R"</f>
        <v>ABV1215603R</v>
      </c>
      <c r="B321" t="str">
        <f>"ABV1215603R"</f>
        <v>ABV1215603R</v>
      </c>
    </row>
    <row r="322" spans="1:2" x14ac:dyDescent="0.25">
      <c r="A322" t="str">
        <f>"ABV1215613R"</f>
        <v>ABV1215613R</v>
      </c>
      <c r="B322" t="str">
        <f>"ABV1215613R"</f>
        <v>ABV1215613R</v>
      </c>
    </row>
    <row r="323" spans="1:2" x14ac:dyDescent="0.25">
      <c r="A323" t="str">
        <f>"ABV1216403"</f>
        <v>ABV1216403</v>
      </c>
      <c r="B323" t="str">
        <f>"ABV1216403"</f>
        <v>ABV1216403</v>
      </c>
    </row>
    <row r="324" spans="1:2" x14ac:dyDescent="0.25">
      <c r="A324" t="str">
        <f>"ABV121640J"</f>
        <v>ABV121640J</v>
      </c>
      <c r="B324" t="str">
        <f>"ABV121640"</f>
        <v>ABV121640</v>
      </c>
    </row>
    <row r="325" spans="1:2" x14ac:dyDescent="0.25">
      <c r="A325" t="str">
        <f>"ABV1216413"</f>
        <v>ABV1216413</v>
      </c>
      <c r="B325" t="str">
        <f>"ABV1216413"</f>
        <v>ABV1216413</v>
      </c>
    </row>
    <row r="326" spans="1:2" x14ac:dyDescent="0.25">
      <c r="A326" t="str">
        <f>"ABV1216503"</f>
        <v>ABV1216503</v>
      </c>
      <c r="B326" t="str">
        <f>"ABV1216503"</f>
        <v>ABV1216503</v>
      </c>
    </row>
    <row r="327" spans="1:2" x14ac:dyDescent="0.25">
      <c r="A327" t="str">
        <f>"ABV121651J"</f>
        <v>ABV121651J</v>
      </c>
      <c r="B327" t="str">
        <f>"ABV121651"</f>
        <v>ABV121651</v>
      </c>
    </row>
    <row r="328" spans="1:2" x14ac:dyDescent="0.25">
      <c r="A328" t="str">
        <f>"ABV121660"</f>
        <v>ABV121660</v>
      </c>
      <c r="B328" t="str">
        <f>"ABV121660"</f>
        <v>ABV121660</v>
      </c>
    </row>
    <row r="329" spans="1:2" x14ac:dyDescent="0.25">
      <c r="A329" t="str">
        <f>"ABV1216613J"</f>
        <v>ABV1216613J</v>
      </c>
      <c r="B329" t="str">
        <f>"ABV1216613"</f>
        <v>ABV1216613</v>
      </c>
    </row>
    <row r="330" spans="1:2" x14ac:dyDescent="0.25">
      <c r="A330" t="str">
        <f>"ABV121661J"</f>
        <v>ABV121661J</v>
      </c>
      <c r="B330" t="str">
        <f>"ABV121661"</f>
        <v>ABV121661</v>
      </c>
    </row>
    <row r="331" spans="1:2" x14ac:dyDescent="0.25">
      <c r="A331" t="str">
        <f>"ABV1220503"</f>
        <v>ABV1220503</v>
      </c>
      <c r="B331" t="str">
        <f>"ABV1220503"</f>
        <v>ABV1220503</v>
      </c>
    </row>
    <row r="332" spans="1:2" x14ac:dyDescent="0.25">
      <c r="A332" t="str">
        <f>"ABV1220513"</f>
        <v>ABV1220513</v>
      </c>
      <c r="B332" t="str">
        <f>"ABV1220513"</f>
        <v>ABV1220513</v>
      </c>
    </row>
    <row r="333" spans="1:2" x14ac:dyDescent="0.25">
      <c r="A333" t="str">
        <f>"ABV122061J"</f>
        <v>ABV122061J</v>
      </c>
      <c r="B333" t="str">
        <f>"ABV122061"</f>
        <v>ABV122061</v>
      </c>
    </row>
    <row r="334" spans="1:2" x14ac:dyDescent="0.25">
      <c r="A334" t="str">
        <f>"ABV1222503"</f>
        <v>ABV1222503</v>
      </c>
      <c r="B334" t="str">
        <f>"ABV1222503"</f>
        <v>ABV1222503</v>
      </c>
    </row>
    <row r="335" spans="1:2" x14ac:dyDescent="0.25">
      <c r="A335" t="str">
        <f>"ABV122450J"</f>
        <v>ABV122450J</v>
      </c>
      <c r="B335" t="str">
        <f>"ABV122450"</f>
        <v>ABV122450</v>
      </c>
    </row>
    <row r="336" spans="1:2" x14ac:dyDescent="0.25">
      <c r="A336" t="str">
        <f>"ABV1224513J"</f>
        <v>ABV1224513J</v>
      </c>
      <c r="B336" t="str">
        <f>"ABV1224513"</f>
        <v>ABV1224513</v>
      </c>
    </row>
    <row r="337" spans="1:2" x14ac:dyDescent="0.25">
      <c r="A337" t="str">
        <f>"ABV1225413"</f>
        <v>ABV1225413</v>
      </c>
      <c r="B337" t="str">
        <f>"ABV1225413"</f>
        <v>ABV1225413</v>
      </c>
    </row>
    <row r="338" spans="1:2" x14ac:dyDescent="0.25">
      <c r="A338" t="str">
        <f>"ABV1225413R"</f>
        <v>ABV1225413R</v>
      </c>
      <c r="B338" t="str">
        <f>"ABV1225413R"</f>
        <v>ABV1225413R</v>
      </c>
    </row>
    <row r="339" spans="1:2" x14ac:dyDescent="0.25">
      <c r="A339" t="str">
        <f>"ABV122641"</f>
        <v>ABV122641</v>
      </c>
      <c r="B339" t="str">
        <f>"ABV122641"</f>
        <v>ABV122641</v>
      </c>
    </row>
    <row r="340" spans="1:2" x14ac:dyDescent="0.25">
      <c r="A340" t="str">
        <f>"ABV122651"</f>
        <v>ABV122651</v>
      </c>
      <c r="B340" t="str">
        <f>"ABV122651"</f>
        <v>ABV122651</v>
      </c>
    </row>
    <row r="341" spans="1:2" x14ac:dyDescent="0.25">
      <c r="A341" t="str">
        <f>"ABV1230413"</f>
        <v>ABV1230413</v>
      </c>
      <c r="B341" t="str">
        <f>"ABV1230413"</f>
        <v>ABV1230413</v>
      </c>
    </row>
    <row r="342" spans="1:2" x14ac:dyDescent="0.25">
      <c r="A342" t="str">
        <f>"ABV1230503"</f>
        <v>ABV1230503</v>
      </c>
      <c r="B342" t="str">
        <f>"ABV1230503"</f>
        <v>ABV1230503</v>
      </c>
    </row>
    <row r="343" spans="1:2" x14ac:dyDescent="0.25">
      <c r="A343" t="str">
        <f>"ABV1230513"</f>
        <v>ABV1230513</v>
      </c>
      <c r="B343" t="str">
        <f>"ABV1230513"</f>
        <v>ABV1230513</v>
      </c>
    </row>
    <row r="344" spans="1:2" x14ac:dyDescent="0.25">
      <c r="A344" t="str">
        <f>"ABV1230613"</f>
        <v>ABV1230613</v>
      </c>
      <c r="B344" t="str">
        <f>"ABV1230613"</f>
        <v>ABV1230613</v>
      </c>
    </row>
    <row r="345" spans="1:2" x14ac:dyDescent="0.25">
      <c r="A345" t="str">
        <f>"ABV123061J"</f>
        <v>ABV123061J</v>
      </c>
      <c r="B345" t="str">
        <f>"ABV123061"</f>
        <v>ABV123061</v>
      </c>
    </row>
    <row r="346" spans="1:2" x14ac:dyDescent="0.25">
      <c r="A346" t="str">
        <f>"ABV1232413"</f>
        <v>ABV1232413</v>
      </c>
      <c r="B346" t="str">
        <f>"ABV1232413"</f>
        <v>ABV1232413</v>
      </c>
    </row>
    <row r="347" spans="1:2" x14ac:dyDescent="0.25">
      <c r="A347" t="str">
        <f>"ABV123241F3"</f>
        <v>ABV123241F3</v>
      </c>
      <c r="B347" t="str">
        <f>"ABV123241F3"</f>
        <v>ABV123241F3</v>
      </c>
    </row>
    <row r="348" spans="1:2" x14ac:dyDescent="0.25">
      <c r="A348" t="str">
        <f>"ABV123261J"</f>
        <v>ABV123261J</v>
      </c>
      <c r="B348" t="str">
        <f>"ABV123261"</f>
        <v>ABV123261</v>
      </c>
    </row>
    <row r="349" spans="1:2" x14ac:dyDescent="0.25">
      <c r="A349" t="str">
        <f>"ABV123450J"</f>
        <v>ABV123450J</v>
      </c>
      <c r="B349" t="str">
        <f>"ABV123450"</f>
        <v>ABV123450</v>
      </c>
    </row>
    <row r="350" spans="1:2" x14ac:dyDescent="0.25">
      <c r="A350" t="str">
        <f>"ABV1235513R"</f>
        <v>ABV1235513R</v>
      </c>
      <c r="B350" t="str">
        <f>"ABV1235513R"</f>
        <v>ABV1235513R</v>
      </c>
    </row>
    <row r="351" spans="1:2" x14ac:dyDescent="0.25">
      <c r="A351" t="str">
        <f>"ABV1235613R"</f>
        <v>ABV1235613R</v>
      </c>
      <c r="B351" t="str">
        <f>"ABV1235613R"</f>
        <v>ABV1235613R</v>
      </c>
    </row>
    <row r="352" spans="1:2" x14ac:dyDescent="0.25">
      <c r="A352" t="str">
        <f>"ABV1236413"</f>
        <v>ABV1236413</v>
      </c>
      <c r="B352" t="str">
        <f>"ABV1236413"</f>
        <v>ABV1236413</v>
      </c>
    </row>
    <row r="353" spans="1:2" x14ac:dyDescent="0.25">
      <c r="A353" t="str">
        <f>"ABV1236503J"</f>
        <v>ABV1236503J</v>
      </c>
      <c r="B353" t="str">
        <f>"ABV1236503"</f>
        <v>ABV1236503</v>
      </c>
    </row>
    <row r="354" spans="1:2" x14ac:dyDescent="0.25">
      <c r="A354" t="str">
        <f>"ABV123651"</f>
        <v>ABV123651</v>
      </c>
      <c r="B354" t="str">
        <f>"ABV123651"</f>
        <v>ABV123651</v>
      </c>
    </row>
    <row r="355" spans="1:2" x14ac:dyDescent="0.25">
      <c r="A355" t="str">
        <f>"ABV1236513"</f>
        <v>ABV1236513</v>
      </c>
      <c r="B355" t="str">
        <f>"ABV1236513"</f>
        <v>ABV1236513</v>
      </c>
    </row>
    <row r="356" spans="1:2" x14ac:dyDescent="0.25">
      <c r="A356" t="str">
        <f>"ABV123661"</f>
        <v>ABV123661</v>
      </c>
      <c r="B356" t="str">
        <f>"ABV123661"</f>
        <v>ABV123661</v>
      </c>
    </row>
    <row r="357" spans="1:2" x14ac:dyDescent="0.25">
      <c r="A357" t="str">
        <f>"ABV123661FJ"</f>
        <v>ABV123661FJ</v>
      </c>
      <c r="B357" t="str">
        <f>"ABV123661F"</f>
        <v>ABV123661F</v>
      </c>
    </row>
    <row r="358" spans="1:2" x14ac:dyDescent="0.25">
      <c r="A358" t="str">
        <f>"ABV1610403J"</f>
        <v>ABV1610403J</v>
      </c>
      <c r="B358" t="str">
        <f>"ABV1610403"</f>
        <v>ABV1610403</v>
      </c>
    </row>
    <row r="359" spans="1:2" x14ac:dyDescent="0.25">
      <c r="A359" t="str">
        <f>"ABV1610503"</f>
        <v>ABV1610503</v>
      </c>
      <c r="B359" t="str">
        <f>"ABV1610503"</f>
        <v>ABV1610503</v>
      </c>
    </row>
    <row r="360" spans="1:2" x14ac:dyDescent="0.25">
      <c r="A360" t="str">
        <f>"ABV1610513"</f>
        <v>ABV1610513</v>
      </c>
      <c r="B360" t="str">
        <f>"ABV1610513"</f>
        <v>ABV1610513</v>
      </c>
    </row>
    <row r="361" spans="1:2" x14ac:dyDescent="0.25">
      <c r="A361" t="str">
        <f>"ABV1610513K1"</f>
        <v>ABV1610513K1</v>
      </c>
      <c r="B361" t="str">
        <f>"ABV1610513K1"</f>
        <v>ABV1610513K1</v>
      </c>
    </row>
    <row r="362" spans="1:2" x14ac:dyDescent="0.25">
      <c r="A362" t="str">
        <f>"ABV161051J"</f>
        <v>ABV161051J</v>
      </c>
      <c r="B362" t="str">
        <f>"ABV161051"</f>
        <v>ABV161051</v>
      </c>
    </row>
    <row r="363" spans="1:2" x14ac:dyDescent="0.25">
      <c r="A363" t="str">
        <f>"ABV1610603"</f>
        <v>ABV1610603</v>
      </c>
      <c r="B363" t="str">
        <f>"ABV1610603"</f>
        <v>ABV1610603</v>
      </c>
    </row>
    <row r="364" spans="1:2" x14ac:dyDescent="0.25">
      <c r="A364" t="str">
        <f>"ABV1610613"</f>
        <v>ABV1610613</v>
      </c>
      <c r="B364" t="str">
        <f>"ABV1610613"</f>
        <v>ABV1610613</v>
      </c>
    </row>
    <row r="365" spans="1:2" x14ac:dyDescent="0.25">
      <c r="A365" t="str">
        <f>"ABV161061J"</f>
        <v>ABV161061J</v>
      </c>
      <c r="B365" t="str">
        <f>"ABV161061"</f>
        <v>ABV161061</v>
      </c>
    </row>
    <row r="366" spans="1:2" x14ac:dyDescent="0.25">
      <c r="A366" t="str">
        <f>"ABV1612413"</f>
        <v>ABV1612413</v>
      </c>
      <c r="B366" t="str">
        <f>"ABV1612413"</f>
        <v>ABV1612413</v>
      </c>
    </row>
    <row r="367" spans="1:2" x14ac:dyDescent="0.25">
      <c r="A367" t="str">
        <f>"ABV1612503"</f>
        <v>ABV1612503</v>
      </c>
      <c r="B367" t="str">
        <f>"ABV1612503"</f>
        <v>ABV1612503</v>
      </c>
    </row>
    <row r="368" spans="1:2" x14ac:dyDescent="0.25">
      <c r="A368" t="str">
        <f>"ABV161250J"</f>
        <v>ABV161250J</v>
      </c>
      <c r="B368" t="str">
        <f>"ABV161250"</f>
        <v>ABV161250</v>
      </c>
    </row>
    <row r="369" spans="1:2" x14ac:dyDescent="0.25">
      <c r="A369" t="str">
        <f>"ABV1612513"</f>
        <v>ABV1612513</v>
      </c>
      <c r="B369" t="str">
        <f>"ABV1612513"</f>
        <v>ABV1612513</v>
      </c>
    </row>
    <row r="370" spans="1:2" x14ac:dyDescent="0.25">
      <c r="A370" t="str">
        <f>"ABV161251J"</f>
        <v>ABV161251J</v>
      </c>
      <c r="B370" t="str">
        <f>"ABV161251"</f>
        <v>ABV161251</v>
      </c>
    </row>
    <row r="371" spans="1:2" x14ac:dyDescent="0.25">
      <c r="A371" t="str">
        <f>"ABV1612613"</f>
        <v>ABV1612613</v>
      </c>
      <c r="B371" t="str">
        <f>"ABV1612613"</f>
        <v>ABV1612613</v>
      </c>
    </row>
    <row r="372" spans="1:2" x14ac:dyDescent="0.25">
      <c r="A372" t="str">
        <f>"ABV1612619J"</f>
        <v>ABV1612619J</v>
      </c>
      <c r="B372" t="str">
        <f>"ABV1612619"</f>
        <v>ABV1612619</v>
      </c>
    </row>
    <row r="373" spans="1:2" x14ac:dyDescent="0.25">
      <c r="A373" t="str">
        <f>"ABV161261J"</f>
        <v>ABV161261J</v>
      </c>
      <c r="B373" t="str">
        <f>"ABV161261"</f>
        <v>ABV161261</v>
      </c>
    </row>
    <row r="374" spans="1:2" x14ac:dyDescent="0.25">
      <c r="A374" t="str">
        <f>"ABV161440J"</f>
        <v>ABV161440J</v>
      </c>
      <c r="B374" t="str">
        <f>"ABV161440"</f>
        <v>ABV161440</v>
      </c>
    </row>
    <row r="375" spans="1:2" x14ac:dyDescent="0.25">
      <c r="A375" t="str">
        <f>"ABV1614503J"</f>
        <v>ABV1614503J</v>
      </c>
      <c r="B375" t="str">
        <f>"ABV1614503"</f>
        <v>ABV1614503</v>
      </c>
    </row>
    <row r="376" spans="1:2" x14ac:dyDescent="0.25">
      <c r="A376" t="str">
        <f>"ABV1614513"</f>
        <v>ABV1614513</v>
      </c>
      <c r="B376" t="str">
        <f>"ABV1614513"</f>
        <v>ABV1614513</v>
      </c>
    </row>
    <row r="377" spans="1:2" x14ac:dyDescent="0.25">
      <c r="A377" t="str">
        <f>"ABV161451J"</f>
        <v>ABV161451J</v>
      </c>
      <c r="B377" t="str">
        <f>"ABV161451"</f>
        <v>ABV161451</v>
      </c>
    </row>
    <row r="378" spans="1:2" x14ac:dyDescent="0.25">
      <c r="A378" t="str">
        <f>"ABV1614603"</f>
        <v>ABV1614603</v>
      </c>
      <c r="B378" t="str">
        <f>"ABV1614603"</f>
        <v>ABV1614603</v>
      </c>
    </row>
    <row r="379" spans="1:2" x14ac:dyDescent="0.25">
      <c r="A379" t="str">
        <f>"ABV1614613"</f>
        <v>ABV1614613</v>
      </c>
      <c r="B379" t="str">
        <f>"ABV1614613"</f>
        <v>ABV1614613</v>
      </c>
    </row>
    <row r="380" spans="1:2" x14ac:dyDescent="0.25">
      <c r="A380" t="str">
        <f>"ABV161461J"</f>
        <v>ABV161461J</v>
      </c>
      <c r="B380" t="str">
        <f>"ABV161461"</f>
        <v>ABV161461</v>
      </c>
    </row>
    <row r="381" spans="1:2" x14ac:dyDescent="0.25">
      <c r="A381" t="str">
        <f>"ABV1615403R"</f>
        <v>ABV1615403R</v>
      </c>
      <c r="B381" t="str">
        <f>"ABV1615403R"</f>
        <v>ABV1615403R</v>
      </c>
    </row>
    <row r="382" spans="1:2" x14ac:dyDescent="0.25">
      <c r="A382" t="str">
        <f>"ABV1615413R"</f>
        <v>ABV1615413R</v>
      </c>
      <c r="B382" t="str">
        <f>"ABV1615413R"</f>
        <v>ABV1615413R</v>
      </c>
    </row>
    <row r="383" spans="1:2" x14ac:dyDescent="0.25">
      <c r="A383" t="str">
        <f>"ABV1615503R"</f>
        <v>ABV1615503R</v>
      </c>
      <c r="B383" t="str">
        <f>"ABV1615503R"</f>
        <v>ABV1615503R</v>
      </c>
    </row>
    <row r="384" spans="1:2" x14ac:dyDescent="0.25">
      <c r="A384" t="str">
        <f>"ABV1615513R"</f>
        <v>ABV1615513R</v>
      </c>
      <c r="B384" t="str">
        <f>"ABV1615513R"</f>
        <v>ABV1615513R</v>
      </c>
    </row>
    <row r="385" spans="1:2" x14ac:dyDescent="0.25">
      <c r="A385" t="str">
        <f>"ABV1615603R"</f>
        <v>ABV1615603R</v>
      </c>
      <c r="B385" t="str">
        <f>"ABV1615603R"</f>
        <v>ABV1615603R</v>
      </c>
    </row>
    <row r="386" spans="1:2" x14ac:dyDescent="0.25">
      <c r="A386" t="str">
        <f>"ABV1615613R"</f>
        <v>ABV1615613R</v>
      </c>
      <c r="B386" t="str">
        <f>"ABV1615613R"</f>
        <v>ABV1615613R</v>
      </c>
    </row>
    <row r="387" spans="1:2" x14ac:dyDescent="0.25">
      <c r="A387" t="str">
        <f>"ABV1616503"</f>
        <v>ABV1616503</v>
      </c>
      <c r="B387" t="str">
        <f>"ABV1616503"</f>
        <v>ABV1616503</v>
      </c>
    </row>
    <row r="388" spans="1:2" x14ac:dyDescent="0.25">
      <c r="A388" t="str">
        <f>"ABV1616513"</f>
        <v>ABV1616513</v>
      </c>
      <c r="B388" t="str">
        <f>"ABV1616513"</f>
        <v>ABV1616513</v>
      </c>
    </row>
    <row r="389" spans="1:2" x14ac:dyDescent="0.25">
      <c r="A389" t="str">
        <f>"ABV161651J"</f>
        <v>ABV161651J</v>
      </c>
      <c r="B389" t="str">
        <f>"ABV161651"</f>
        <v>ABV161651</v>
      </c>
    </row>
    <row r="390" spans="1:2" x14ac:dyDescent="0.25">
      <c r="A390" t="str">
        <f>"ABV161660J"</f>
        <v>ABV161660J</v>
      </c>
      <c r="B390" t="str">
        <f>"ABV161660"</f>
        <v>ABV161660</v>
      </c>
    </row>
    <row r="391" spans="1:2" x14ac:dyDescent="0.25">
      <c r="A391" t="str">
        <f>"ABV1616613"</f>
        <v>ABV1616613</v>
      </c>
      <c r="B391" t="str">
        <f>"ABV1616613"</f>
        <v>ABV1616613</v>
      </c>
    </row>
    <row r="392" spans="1:2" x14ac:dyDescent="0.25">
      <c r="A392" t="str">
        <f>"ABV161661J"</f>
        <v>ABV161661J</v>
      </c>
      <c r="B392" t="str">
        <f>"ABV161661"</f>
        <v>ABV161661</v>
      </c>
    </row>
    <row r="393" spans="1:2" x14ac:dyDescent="0.25">
      <c r="A393" t="str">
        <f>"ABV1620513"</f>
        <v>ABV1620513</v>
      </c>
      <c r="B393" t="str">
        <f>"ABV1620513"</f>
        <v>ABV1620513</v>
      </c>
    </row>
    <row r="394" spans="1:2" x14ac:dyDescent="0.25">
      <c r="A394" t="str">
        <f>"ABV1620613"</f>
        <v>ABV1620613</v>
      </c>
      <c r="B394" t="str">
        <f>"ABV1620613"</f>
        <v>ABV1620613</v>
      </c>
    </row>
    <row r="395" spans="1:2" x14ac:dyDescent="0.25">
      <c r="A395" t="str">
        <f>"ABV162061J"</f>
        <v>ABV162061J</v>
      </c>
      <c r="B395" t="str">
        <f>"ABV162061"</f>
        <v>ABV162061</v>
      </c>
    </row>
    <row r="396" spans="1:2" x14ac:dyDescent="0.25">
      <c r="A396" t="str">
        <f>"ABV162450J"</f>
        <v>ABV162450J</v>
      </c>
      <c r="B396" t="str">
        <f>"ABV162450"</f>
        <v>ABV162450</v>
      </c>
    </row>
    <row r="397" spans="1:2" x14ac:dyDescent="0.25">
      <c r="A397" t="str">
        <f>"ABV162451J"</f>
        <v>ABV162451J</v>
      </c>
      <c r="B397" t="str">
        <f>"ABV162451"</f>
        <v>ABV162451</v>
      </c>
    </row>
    <row r="398" spans="1:2" x14ac:dyDescent="0.25">
      <c r="A398" t="str">
        <f>"ABV1625503R"</f>
        <v>ABV1625503R</v>
      </c>
      <c r="B398" t="str">
        <f>"ABV1625503R"</f>
        <v>ABV1625503R</v>
      </c>
    </row>
    <row r="399" spans="1:2" x14ac:dyDescent="0.25">
      <c r="A399" t="str">
        <f>"ABV1625613R"</f>
        <v>ABV1625613R</v>
      </c>
      <c r="B399" t="str">
        <f>"ABV1625613R"</f>
        <v>ABV1625613R</v>
      </c>
    </row>
    <row r="400" spans="1:2" x14ac:dyDescent="0.25">
      <c r="A400" t="str">
        <f>"ABV1626503"</f>
        <v>ABV1626503</v>
      </c>
      <c r="B400" t="str">
        <f>"ABV1626503"</f>
        <v>ABV1626503</v>
      </c>
    </row>
    <row r="401" spans="1:2" x14ac:dyDescent="0.25">
      <c r="A401" t="str">
        <f>"ABV1626513"</f>
        <v>ABV1626513</v>
      </c>
      <c r="B401" t="str">
        <f>"ABV1626513"</f>
        <v>ABV1626513</v>
      </c>
    </row>
    <row r="402" spans="1:2" x14ac:dyDescent="0.25">
      <c r="A402" t="str">
        <f>"ABV162661J"</f>
        <v>ABV162661J</v>
      </c>
      <c r="B402" t="str">
        <f>"ABV162661"</f>
        <v>ABV162661</v>
      </c>
    </row>
    <row r="403" spans="1:2" x14ac:dyDescent="0.25">
      <c r="A403" t="str">
        <f>"ABV1630403"</f>
        <v>ABV1630403</v>
      </c>
      <c r="B403" t="str">
        <f>"ABV1630403"</f>
        <v>ABV1630403</v>
      </c>
    </row>
    <row r="404" spans="1:2" x14ac:dyDescent="0.25">
      <c r="A404" t="str">
        <f>"ABV1630413"</f>
        <v>ABV1630413</v>
      </c>
      <c r="B404" t="str">
        <f>"ABV1630413"</f>
        <v>ABV1630413</v>
      </c>
    </row>
    <row r="405" spans="1:2" x14ac:dyDescent="0.25">
      <c r="A405" t="str">
        <f>"ABV1630503"</f>
        <v>ABV1630503</v>
      </c>
      <c r="B405" t="str">
        <f>"ABV1630503"</f>
        <v>ABV1630503</v>
      </c>
    </row>
    <row r="406" spans="1:2" x14ac:dyDescent="0.25">
      <c r="A406" t="str">
        <f>"ABV1630513"</f>
        <v>ABV1630513</v>
      </c>
      <c r="B406" t="str">
        <f>"ABV1630513"</f>
        <v>ABV1630513</v>
      </c>
    </row>
    <row r="407" spans="1:2" x14ac:dyDescent="0.25">
      <c r="A407" t="str">
        <f>"ABV163060J"</f>
        <v>ABV163060J</v>
      </c>
      <c r="B407" t="str">
        <f>"ABV163060"</f>
        <v>ABV163060</v>
      </c>
    </row>
    <row r="408" spans="1:2" x14ac:dyDescent="0.25">
      <c r="A408" t="str">
        <f>"ABV1630613"</f>
        <v>ABV1630613</v>
      </c>
      <c r="B408" t="str">
        <f>"ABV1630613"</f>
        <v>ABV1630613</v>
      </c>
    </row>
    <row r="409" spans="1:2" x14ac:dyDescent="0.25">
      <c r="A409" t="str">
        <f>"ABV163061J"</f>
        <v>ABV163061J</v>
      </c>
      <c r="B409" t="str">
        <f>"ABV163061"</f>
        <v>ABV163061</v>
      </c>
    </row>
    <row r="410" spans="1:2" x14ac:dyDescent="0.25">
      <c r="A410" t="str">
        <f>"ABV1632413"</f>
        <v>ABV1632413</v>
      </c>
      <c r="B410" t="str">
        <f>"ABV1632413"</f>
        <v>ABV1632413</v>
      </c>
    </row>
    <row r="411" spans="1:2" x14ac:dyDescent="0.25">
      <c r="A411" t="str">
        <f>"ABV1632513"</f>
        <v>ABV1632513</v>
      </c>
      <c r="B411" t="str">
        <f>"ABV1632513"</f>
        <v>ABV1632513</v>
      </c>
    </row>
    <row r="412" spans="1:2" x14ac:dyDescent="0.25">
      <c r="A412" t="str">
        <f>"ABV163260J"</f>
        <v>ABV163260J</v>
      </c>
      <c r="B412" t="str">
        <f>"ABV163260"</f>
        <v>ABV163260</v>
      </c>
    </row>
    <row r="413" spans="1:2" x14ac:dyDescent="0.25">
      <c r="A413" t="str">
        <f>"ABV163261J"</f>
        <v>ABV163261J</v>
      </c>
      <c r="B413" t="str">
        <f>"ABV163261"</f>
        <v>ABV163261</v>
      </c>
    </row>
    <row r="414" spans="1:2" x14ac:dyDescent="0.25">
      <c r="A414" t="str">
        <f>"ABV163440J"</f>
        <v>ABV163440J</v>
      </c>
      <c r="B414" t="str">
        <f>"ABV163440"</f>
        <v>ABV163440</v>
      </c>
    </row>
    <row r="415" spans="1:2" x14ac:dyDescent="0.25">
      <c r="A415" t="str">
        <f>"ABV163461J"</f>
        <v>ABV163461J</v>
      </c>
      <c r="B415" t="str">
        <f>"ABV163461"</f>
        <v>ABV163461</v>
      </c>
    </row>
    <row r="416" spans="1:2" x14ac:dyDescent="0.25">
      <c r="A416" t="str">
        <f>"ABV1635503R"</f>
        <v>ABV1635503R</v>
      </c>
      <c r="B416" t="str">
        <f>"ABV1635503R"</f>
        <v>ABV1635503R</v>
      </c>
    </row>
    <row r="417" spans="1:2" x14ac:dyDescent="0.25">
      <c r="A417" t="str">
        <f>"ABV1635513R"</f>
        <v>ABV1635513R</v>
      </c>
      <c r="B417" t="str">
        <f>"ABV1635513R"</f>
        <v>ABV1635513R</v>
      </c>
    </row>
    <row r="418" spans="1:2" x14ac:dyDescent="0.25">
      <c r="A418" t="str">
        <f>"ABV1635613R"</f>
        <v>ABV1635613R</v>
      </c>
      <c r="B418" t="str">
        <f>"ABV1635613R"</f>
        <v>ABV1635613R</v>
      </c>
    </row>
    <row r="419" spans="1:2" x14ac:dyDescent="0.25">
      <c r="A419" t="str">
        <f>"ABV1636513"</f>
        <v>ABV1636513</v>
      </c>
      <c r="B419" t="str">
        <f>"ABV1636513"</f>
        <v>ABV1636513</v>
      </c>
    </row>
    <row r="420" spans="1:2" x14ac:dyDescent="0.25">
      <c r="A420" t="str">
        <f>"ACJ1112J"</f>
        <v>ACJ1112J</v>
      </c>
      <c r="B420" t="str">
        <f>"ACJ1112"</f>
        <v>ACJ1112</v>
      </c>
    </row>
    <row r="421" spans="1:2" x14ac:dyDescent="0.25">
      <c r="A421" t="str">
        <f>"ACJ1112P"</f>
        <v>ACJ1112P</v>
      </c>
      <c r="B421" t="str">
        <f>"ACJ1112P"</f>
        <v>ACJ1112P</v>
      </c>
    </row>
    <row r="422" spans="1:2" x14ac:dyDescent="0.25">
      <c r="A422" t="str">
        <f>"ACJ1212J"</f>
        <v>ACJ1212J</v>
      </c>
      <c r="B422" t="str">
        <f>"ACJ1212"</f>
        <v>ACJ1212</v>
      </c>
    </row>
    <row r="423" spans="1:2" x14ac:dyDescent="0.25">
      <c r="A423" t="str">
        <f>"ACJ1212P"</f>
        <v>ACJ1212P</v>
      </c>
      <c r="B423" t="str">
        <f>"ACJ1212P"</f>
        <v>ACJ1212P</v>
      </c>
    </row>
    <row r="424" spans="1:2" x14ac:dyDescent="0.25">
      <c r="A424" t="str">
        <f>"ACJ2112J"</f>
        <v>ACJ2112J</v>
      </c>
      <c r="B424" t="str">
        <f>"ACJ2112"</f>
        <v>ACJ2112</v>
      </c>
    </row>
    <row r="425" spans="1:2" x14ac:dyDescent="0.25">
      <c r="A425" t="str">
        <f>"ACJ2112P"</f>
        <v>ACJ2112P</v>
      </c>
      <c r="B425" t="str">
        <f>"ACJ2112P"</f>
        <v>ACJ2112P</v>
      </c>
    </row>
    <row r="426" spans="1:2" x14ac:dyDescent="0.25">
      <c r="A426" t="str">
        <f>"ACJ2212J"</f>
        <v>ACJ2212J</v>
      </c>
      <c r="B426" t="str">
        <f>"ACJ2212"</f>
        <v>ACJ2212</v>
      </c>
    </row>
    <row r="427" spans="1:2" x14ac:dyDescent="0.25">
      <c r="A427" t="str">
        <f>"ACJ2212P"</f>
        <v>ACJ2212P</v>
      </c>
      <c r="B427" t="str">
        <f>"ACJ2212P"</f>
        <v>ACJ2212P</v>
      </c>
    </row>
    <row r="428" spans="1:2" x14ac:dyDescent="0.25">
      <c r="A428" t="str">
        <f>"ACJ5112J"</f>
        <v>ACJ5112J</v>
      </c>
      <c r="B428" t="str">
        <f>"ACJ5112"</f>
        <v>ACJ5112</v>
      </c>
    </row>
    <row r="429" spans="1:2" x14ac:dyDescent="0.25">
      <c r="A429" t="str">
        <f>"ACJ5112P"</f>
        <v>ACJ5112P</v>
      </c>
      <c r="B429" t="str">
        <f>"ACJ5112P"</f>
        <v>ACJ5112P</v>
      </c>
    </row>
    <row r="430" spans="1:2" x14ac:dyDescent="0.25">
      <c r="A430" t="str">
        <f>"ACJ5212J"</f>
        <v>ACJ5212J</v>
      </c>
      <c r="B430" t="str">
        <f>"ACJ5212"</f>
        <v>ACJ5212</v>
      </c>
    </row>
    <row r="431" spans="1:2" x14ac:dyDescent="0.25">
      <c r="A431" t="str">
        <f>"ACJ5212P"</f>
        <v>ACJ5212P</v>
      </c>
      <c r="B431" t="str">
        <f>"ACJ5212P"</f>
        <v>ACJ5212P</v>
      </c>
    </row>
    <row r="432" spans="1:2" x14ac:dyDescent="0.25">
      <c r="A432" t="str">
        <f>"ACNH3112"</f>
        <v>ACNH3112</v>
      </c>
      <c r="B432" t="str">
        <f>"ACNH3112"</f>
        <v>ACNH3112</v>
      </c>
    </row>
    <row r="433" spans="1:2" x14ac:dyDescent="0.25">
      <c r="A433" t="str">
        <f>"ACNL111"</f>
        <v>ACNL111</v>
      </c>
      <c r="B433" t="str">
        <f>"ACNL111"</f>
        <v>ACNL111</v>
      </c>
    </row>
    <row r="434" spans="1:2" x14ac:dyDescent="0.25">
      <c r="A434" t="str">
        <f>"ACNM1112"</f>
        <v>ACNM1112</v>
      </c>
      <c r="B434" t="str">
        <f>"ACNM1112"</f>
        <v>ACNM1112</v>
      </c>
    </row>
    <row r="435" spans="1:2" x14ac:dyDescent="0.25">
      <c r="A435" t="str">
        <f>"ACNM3112"</f>
        <v>ACNM3112</v>
      </c>
      <c r="B435" t="str">
        <f>"ACNM3112"</f>
        <v>ACNM3112</v>
      </c>
    </row>
    <row r="436" spans="1:2" x14ac:dyDescent="0.25">
      <c r="A436" t="str">
        <f>"ACNM5112"</f>
        <v>ACNM5112</v>
      </c>
      <c r="B436" t="str">
        <f>"ACNM5112"</f>
        <v>ACNM5112</v>
      </c>
    </row>
    <row r="437" spans="1:2" x14ac:dyDescent="0.25">
      <c r="A437" t="str">
        <f>"ACNM5112SAX"</f>
        <v>ACNM5112SAX</v>
      </c>
      <c r="B437" t="str">
        <f>"ACNM5112SAX"</f>
        <v>ACNM5112SAX</v>
      </c>
    </row>
    <row r="438" spans="1:2" x14ac:dyDescent="0.25">
      <c r="A438" t="str">
        <f>"ACNM5112SAZ"</f>
        <v>ACNM5112SAZ</v>
      </c>
      <c r="B438" t="str">
        <f>"ACNM5112SAZ"</f>
        <v>ACNM5112SAZ</v>
      </c>
    </row>
    <row r="439" spans="1:2" x14ac:dyDescent="0.25">
      <c r="A439" t="str">
        <f>"ACNM7112"</f>
        <v>ACNM7112</v>
      </c>
      <c r="B439" t="str">
        <f>"ACNM7112"</f>
        <v>ACNM7112</v>
      </c>
    </row>
    <row r="440" spans="1:2" x14ac:dyDescent="0.25">
      <c r="A440" t="str">
        <f>"ACNM7112SAX"</f>
        <v>ACNM7112SAX</v>
      </c>
      <c r="B440" t="str">
        <f>"ACNM7112SAX"</f>
        <v>ACNM7112SAX</v>
      </c>
    </row>
    <row r="441" spans="1:2" x14ac:dyDescent="0.25">
      <c r="A441" t="str">
        <f>"ACNM7112SAZ"</f>
        <v>ACNM7112SAZ</v>
      </c>
      <c r="B441" t="str">
        <f>"ACNM7112SAZ"</f>
        <v>ACNM7112SAZ</v>
      </c>
    </row>
    <row r="442" spans="1:2" x14ac:dyDescent="0.25">
      <c r="A442" t="str">
        <f>"ACT112J"</f>
        <v>ACT112J</v>
      </c>
      <c r="B442" t="str">
        <f>"ACT112"</f>
        <v>ACT112</v>
      </c>
    </row>
    <row r="443" spans="1:2" x14ac:dyDescent="0.25">
      <c r="A443" t="str">
        <f>"ACT212J"</f>
        <v>ACT212J</v>
      </c>
      <c r="B443" t="str">
        <f>"ACT212"</f>
        <v>ACT212</v>
      </c>
    </row>
    <row r="444" spans="1:2" x14ac:dyDescent="0.25">
      <c r="A444" t="str">
        <f>"ACT512J"</f>
        <v>ACT512J</v>
      </c>
      <c r="B444" t="str">
        <f>"ACT512"</f>
        <v>ACT512</v>
      </c>
    </row>
    <row r="445" spans="1:2" x14ac:dyDescent="0.25">
      <c r="A445" t="str">
        <f>"ACTP112J"</f>
        <v>ACTP112J</v>
      </c>
      <c r="B445" t="str">
        <f>"ACTP112"</f>
        <v>ACTP112</v>
      </c>
    </row>
    <row r="446" spans="1:2" x14ac:dyDescent="0.25">
      <c r="A446" t="str">
        <f>"ACTP212J"</f>
        <v>ACTP212J</v>
      </c>
      <c r="B446" t="str">
        <f>"ACTP212"</f>
        <v>ACTP212</v>
      </c>
    </row>
    <row r="447" spans="1:2" x14ac:dyDescent="0.25">
      <c r="A447" t="str">
        <f>"ACTP512J"</f>
        <v>ACTP512J</v>
      </c>
      <c r="B447" t="str">
        <f>"ACTP512"</f>
        <v>ACTP512</v>
      </c>
    </row>
    <row r="448" spans="1:2" x14ac:dyDescent="0.25">
      <c r="A448" t="str">
        <f>"ACV11012J"</f>
        <v>ACV11012J</v>
      </c>
      <c r="B448" t="str">
        <f>"ACV11012"</f>
        <v>ACV11012</v>
      </c>
    </row>
    <row r="449" spans="1:2" x14ac:dyDescent="0.25">
      <c r="A449" t="str">
        <f>"ACV11212J"</f>
        <v>ACV11212J</v>
      </c>
      <c r="B449" t="str">
        <f>"ACV11212"</f>
        <v>ACV11212</v>
      </c>
    </row>
    <row r="450" spans="1:2" x14ac:dyDescent="0.25">
      <c r="A450" t="str">
        <f>"ACV31012J"</f>
        <v>ACV31012J</v>
      </c>
      <c r="B450" t="str">
        <f>"ACV31012"</f>
        <v>ACV31012</v>
      </c>
    </row>
    <row r="451" spans="1:2" x14ac:dyDescent="0.25">
      <c r="A451" t="str">
        <f>"ACV31212J"</f>
        <v>ACV31212J</v>
      </c>
      <c r="B451" t="str">
        <f>"ACV31212"</f>
        <v>ACV31212</v>
      </c>
    </row>
    <row r="452" spans="1:2" x14ac:dyDescent="0.25">
      <c r="A452" t="str">
        <f>"ACVN51012"</f>
        <v>ACVN51012</v>
      </c>
      <c r="B452" t="str">
        <f>"ACVN51012"</f>
        <v>ACVN51012</v>
      </c>
    </row>
    <row r="453" spans="1:2" x14ac:dyDescent="0.25">
      <c r="A453" t="str">
        <f>"ACVN51212"</f>
        <v>ACVN51212</v>
      </c>
      <c r="B453" t="str">
        <f>"ACVN51212"</f>
        <v>ACVN51212</v>
      </c>
    </row>
    <row r="454" spans="1:2" x14ac:dyDescent="0.25">
      <c r="A454" t="str">
        <f>"ACW212"</f>
        <v>ACW212</v>
      </c>
      <c r="B454" t="str">
        <f>"ACW212"</f>
        <v>ACW212</v>
      </c>
    </row>
    <row r="455" spans="1:2" x14ac:dyDescent="0.25">
      <c r="A455" t="str">
        <f>"ADJ11105J"</f>
        <v>ADJ11105J</v>
      </c>
      <c r="B455" t="str">
        <f>"ADJ11105"</f>
        <v>ADJ11105</v>
      </c>
    </row>
    <row r="456" spans="1:2" x14ac:dyDescent="0.25">
      <c r="A456" t="str">
        <f>"ADJ11106J"</f>
        <v>ADJ11106J</v>
      </c>
      <c r="B456" t="str">
        <f>"ADJ11106"</f>
        <v>ADJ11106</v>
      </c>
    </row>
    <row r="457" spans="1:2" x14ac:dyDescent="0.25">
      <c r="A457" t="str">
        <f>"ADJ11112J"</f>
        <v>ADJ11112J</v>
      </c>
      <c r="B457" t="str">
        <f>"ADJ11112"</f>
        <v>ADJ11112</v>
      </c>
    </row>
    <row r="458" spans="1:2" x14ac:dyDescent="0.25">
      <c r="A458" t="str">
        <f>"ADJ11124J"</f>
        <v>ADJ11124J</v>
      </c>
      <c r="B458" t="str">
        <f>"ADJ11124"</f>
        <v>ADJ11124</v>
      </c>
    </row>
    <row r="459" spans="1:2" x14ac:dyDescent="0.25">
      <c r="A459" t="str">
        <f>"ADJ11148J"</f>
        <v>ADJ11148J</v>
      </c>
      <c r="B459" t="str">
        <f>"ADJ11148"</f>
        <v>ADJ11148</v>
      </c>
    </row>
    <row r="460" spans="1:2" x14ac:dyDescent="0.25">
      <c r="A460" t="str">
        <f>"ADJ12005J"</f>
        <v>ADJ12005J</v>
      </c>
      <c r="B460" t="str">
        <f>"ADJ12005"</f>
        <v>ADJ12005</v>
      </c>
    </row>
    <row r="461" spans="1:2" x14ac:dyDescent="0.25">
      <c r="A461" t="str">
        <f>"ADJ12006J"</f>
        <v>ADJ12006J</v>
      </c>
      <c r="B461" t="str">
        <f>"ADJ12006"</f>
        <v>ADJ12006</v>
      </c>
    </row>
    <row r="462" spans="1:2" x14ac:dyDescent="0.25">
      <c r="A462" t="str">
        <f>"ADJ12012J"</f>
        <v>ADJ12012J</v>
      </c>
      <c r="B462" t="str">
        <f>"ADJ12012"</f>
        <v>ADJ12012</v>
      </c>
    </row>
    <row r="463" spans="1:2" x14ac:dyDescent="0.25">
      <c r="A463" t="str">
        <f>"ADJ12024J"</f>
        <v>ADJ12024J</v>
      </c>
      <c r="B463" t="str">
        <f>"ADJ12024"</f>
        <v>ADJ12024</v>
      </c>
    </row>
    <row r="464" spans="1:2" x14ac:dyDescent="0.25">
      <c r="A464" t="str">
        <f>"ADJ12048J"</f>
        <v>ADJ12048J</v>
      </c>
      <c r="B464" t="str">
        <f>"ADJ12048"</f>
        <v>ADJ12048</v>
      </c>
    </row>
    <row r="465" spans="1:2" x14ac:dyDescent="0.25">
      <c r="A465" t="str">
        <f>"ADJ13105J"</f>
        <v>ADJ13105J</v>
      </c>
      <c r="B465" t="str">
        <f>"ADJ13105"</f>
        <v>ADJ13105</v>
      </c>
    </row>
    <row r="466" spans="1:2" x14ac:dyDescent="0.25">
      <c r="A466" t="str">
        <f>"ADJ13106J"</f>
        <v>ADJ13106J</v>
      </c>
      <c r="B466" t="str">
        <f>"ADJ13106"</f>
        <v>ADJ13106</v>
      </c>
    </row>
    <row r="467" spans="1:2" x14ac:dyDescent="0.25">
      <c r="A467" t="str">
        <f>"ADJ13112J"</f>
        <v>ADJ13112J</v>
      </c>
      <c r="B467" t="str">
        <f>"ADJ13112"</f>
        <v>ADJ13112</v>
      </c>
    </row>
    <row r="468" spans="1:2" x14ac:dyDescent="0.25">
      <c r="A468" t="str">
        <f>"ADJ13124J"</f>
        <v>ADJ13124J</v>
      </c>
      <c r="B468" t="str">
        <f>"ADJ13124"</f>
        <v>ADJ13124</v>
      </c>
    </row>
    <row r="469" spans="1:2" x14ac:dyDescent="0.25">
      <c r="A469" t="str">
        <f>"ADJ13148J"</f>
        <v>ADJ13148J</v>
      </c>
      <c r="B469" t="str">
        <f>"ADJ13148"</f>
        <v>ADJ13148</v>
      </c>
    </row>
    <row r="470" spans="1:2" x14ac:dyDescent="0.25">
      <c r="A470" t="str">
        <f>"ADJ14005J"</f>
        <v>ADJ14005J</v>
      </c>
      <c r="B470" t="str">
        <f>"ADJ14005"</f>
        <v>ADJ14005</v>
      </c>
    </row>
    <row r="471" spans="1:2" x14ac:dyDescent="0.25">
      <c r="A471" t="str">
        <f>"ADJ14006J"</f>
        <v>ADJ14006J</v>
      </c>
      <c r="B471" t="str">
        <f>"ADJ14006"</f>
        <v>ADJ14006</v>
      </c>
    </row>
    <row r="472" spans="1:2" x14ac:dyDescent="0.25">
      <c r="A472" t="str">
        <f>"ADJ14012J"</f>
        <v>ADJ14012J</v>
      </c>
      <c r="B472" t="str">
        <f>"ADJ14012"</f>
        <v>ADJ14012</v>
      </c>
    </row>
    <row r="473" spans="1:2" x14ac:dyDescent="0.25">
      <c r="A473" t="str">
        <f>"ADJ14024J"</f>
        <v>ADJ14024J</v>
      </c>
      <c r="B473" t="str">
        <f>"ADJ14024"</f>
        <v>ADJ14024</v>
      </c>
    </row>
    <row r="474" spans="1:2" x14ac:dyDescent="0.25">
      <c r="A474" t="str">
        <f>"ADJ14048J"</f>
        <v>ADJ14048J</v>
      </c>
      <c r="B474" t="str">
        <f>"ADJ14048"</f>
        <v>ADJ14048</v>
      </c>
    </row>
    <row r="475" spans="1:2" x14ac:dyDescent="0.25">
      <c r="A475" t="str">
        <f>"ADJ15012"</f>
        <v>ADJ15012</v>
      </c>
      <c r="B475" t="str">
        <f>"ADJ15012"</f>
        <v>ADJ15012</v>
      </c>
    </row>
    <row r="476" spans="1:2" x14ac:dyDescent="0.25">
      <c r="A476" t="str">
        <f>"ADJ15105J"</f>
        <v>ADJ15105J</v>
      </c>
      <c r="B476" t="str">
        <f>"ADJ15105"</f>
        <v>ADJ15105</v>
      </c>
    </row>
    <row r="477" spans="1:2" x14ac:dyDescent="0.25">
      <c r="A477" t="str">
        <f>"ADJ15106J"</f>
        <v>ADJ15106J</v>
      </c>
      <c r="B477" t="str">
        <f>"ADJ15106"</f>
        <v>ADJ15106</v>
      </c>
    </row>
    <row r="478" spans="1:2" x14ac:dyDescent="0.25">
      <c r="A478" t="str">
        <f>"ADJ15112J"</f>
        <v>ADJ15112J</v>
      </c>
      <c r="B478" t="str">
        <f>"ADJ15112"</f>
        <v>ADJ15112</v>
      </c>
    </row>
    <row r="479" spans="1:2" x14ac:dyDescent="0.25">
      <c r="A479" t="str">
        <f>"ADJ15124J"</f>
        <v>ADJ15124J</v>
      </c>
      <c r="B479" t="str">
        <f>"ADJ15124"</f>
        <v>ADJ15124</v>
      </c>
    </row>
    <row r="480" spans="1:2" x14ac:dyDescent="0.25">
      <c r="A480" t="str">
        <f>"ADJ15148J"</f>
        <v>ADJ15148J</v>
      </c>
      <c r="B480" t="str">
        <f>"ADJ15148"</f>
        <v>ADJ15148</v>
      </c>
    </row>
    <row r="481" spans="1:2" x14ac:dyDescent="0.25">
      <c r="A481" t="str">
        <f>"ADJ16005J"</f>
        <v>ADJ16005J</v>
      </c>
      <c r="B481" t="str">
        <f>"ADJ16005"</f>
        <v>ADJ16005</v>
      </c>
    </row>
    <row r="482" spans="1:2" x14ac:dyDescent="0.25">
      <c r="A482" t="str">
        <f>"ADJ16006J"</f>
        <v>ADJ16006J</v>
      </c>
      <c r="B482" t="str">
        <f>"ADJ16006"</f>
        <v>ADJ16006</v>
      </c>
    </row>
    <row r="483" spans="1:2" x14ac:dyDescent="0.25">
      <c r="A483" t="str">
        <f>"ADJ16012J"</f>
        <v>ADJ16012J</v>
      </c>
      <c r="B483" t="str">
        <f>"ADJ16012"</f>
        <v>ADJ16012</v>
      </c>
    </row>
    <row r="484" spans="1:2" x14ac:dyDescent="0.25">
      <c r="A484" t="str">
        <f>"ADJ16024J"</f>
        <v>ADJ16024J</v>
      </c>
      <c r="B484" t="str">
        <f>"ADJ16024"</f>
        <v>ADJ16024</v>
      </c>
    </row>
    <row r="485" spans="1:2" x14ac:dyDescent="0.25">
      <c r="A485" t="str">
        <f>"ADJ16048J"</f>
        <v>ADJ16048J</v>
      </c>
      <c r="B485" t="str">
        <f>"ADJ16048"</f>
        <v>ADJ16048</v>
      </c>
    </row>
    <row r="486" spans="1:2" x14ac:dyDescent="0.25">
      <c r="A486" t="str">
        <f>"ADJ21012"</f>
        <v>ADJ21012</v>
      </c>
      <c r="B486" t="str">
        <f>"ADJ21012"</f>
        <v>ADJ21012</v>
      </c>
    </row>
    <row r="487" spans="1:2" x14ac:dyDescent="0.25">
      <c r="A487" t="str">
        <f>"ADJ21105J"</f>
        <v>ADJ21105J</v>
      </c>
      <c r="B487" t="str">
        <f>"ADJ21105"</f>
        <v>ADJ21105</v>
      </c>
    </row>
    <row r="488" spans="1:2" x14ac:dyDescent="0.25">
      <c r="A488" t="str">
        <f>"ADJ21106J"</f>
        <v>ADJ21106J</v>
      </c>
      <c r="B488" t="str">
        <f>"ADJ21106"</f>
        <v>ADJ21106</v>
      </c>
    </row>
    <row r="489" spans="1:2" x14ac:dyDescent="0.25">
      <c r="A489" t="str">
        <f>"ADJ21112J"</f>
        <v>ADJ21112J</v>
      </c>
      <c r="B489" t="str">
        <f>"ADJ21112"</f>
        <v>ADJ21112</v>
      </c>
    </row>
    <row r="490" spans="1:2" x14ac:dyDescent="0.25">
      <c r="A490" t="str">
        <f>"ADJ21124J"</f>
        <v>ADJ21124J</v>
      </c>
      <c r="B490" t="str">
        <f>"ADJ21124"</f>
        <v>ADJ21124</v>
      </c>
    </row>
    <row r="491" spans="1:2" x14ac:dyDescent="0.25">
      <c r="A491" t="str">
        <f>"ADJ22005J"</f>
        <v>ADJ22005J</v>
      </c>
      <c r="B491" t="str">
        <f>"ADJ22005"</f>
        <v>ADJ22005</v>
      </c>
    </row>
    <row r="492" spans="1:2" x14ac:dyDescent="0.25">
      <c r="A492" t="str">
        <f>"ADJ22006J"</f>
        <v>ADJ22006J</v>
      </c>
      <c r="B492" t="str">
        <f>"ADJ22006"</f>
        <v>ADJ22006</v>
      </c>
    </row>
    <row r="493" spans="1:2" x14ac:dyDescent="0.25">
      <c r="A493" t="str">
        <f>"ADJ22012J"</f>
        <v>ADJ22012J</v>
      </c>
      <c r="B493" t="str">
        <f>"ADJ22012"</f>
        <v>ADJ22012</v>
      </c>
    </row>
    <row r="494" spans="1:2" x14ac:dyDescent="0.25">
      <c r="A494" t="str">
        <f>"ADJ22024J"</f>
        <v>ADJ22024J</v>
      </c>
      <c r="B494" t="str">
        <f>"ADJ22024"</f>
        <v>ADJ22024</v>
      </c>
    </row>
    <row r="495" spans="1:2" x14ac:dyDescent="0.25">
      <c r="A495" t="str">
        <f>"ADJ22048J"</f>
        <v>ADJ22048J</v>
      </c>
      <c r="B495" t="str">
        <f>"ADJ22048"</f>
        <v>ADJ22048</v>
      </c>
    </row>
    <row r="496" spans="1:2" x14ac:dyDescent="0.25">
      <c r="A496" t="str">
        <f>"ADJ23105J"</f>
        <v>ADJ23105J</v>
      </c>
      <c r="B496" t="str">
        <f>"ADJ23105"</f>
        <v>ADJ23105</v>
      </c>
    </row>
    <row r="497" spans="1:2" x14ac:dyDescent="0.25">
      <c r="A497" t="str">
        <f>"ADJ23106J"</f>
        <v>ADJ23106J</v>
      </c>
      <c r="B497" t="str">
        <f>"ADJ23106"</f>
        <v>ADJ23106</v>
      </c>
    </row>
    <row r="498" spans="1:2" x14ac:dyDescent="0.25">
      <c r="A498" t="str">
        <f>"ADJ23112J"</f>
        <v>ADJ23112J</v>
      </c>
      <c r="B498" t="str">
        <f>"ADJ23112"</f>
        <v>ADJ23112</v>
      </c>
    </row>
    <row r="499" spans="1:2" x14ac:dyDescent="0.25">
      <c r="A499" t="str">
        <f>"ADJ23124J"</f>
        <v>ADJ23124J</v>
      </c>
      <c r="B499" t="str">
        <f>"ADJ23124"</f>
        <v>ADJ23124</v>
      </c>
    </row>
    <row r="500" spans="1:2" x14ac:dyDescent="0.25">
      <c r="A500" t="str">
        <f>"ADJ24005J"</f>
        <v>ADJ24005J</v>
      </c>
      <c r="B500" t="str">
        <f>"ADJ24005"</f>
        <v>ADJ24005</v>
      </c>
    </row>
    <row r="501" spans="1:2" x14ac:dyDescent="0.25">
      <c r="A501" t="str">
        <f>"ADJ24006J"</f>
        <v>ADJ24006J</v>
      </c>
      <c r="B501" t="str">
        <f>"ADJ24006"</f>
        <v>ADJ24006</v>
      </c>
    </row>
    <row r="502" spans="1:2" x14ac:dyDescent="0.25">
      <c r="A502" t="str">
        <f>"ADJ24012J"</f>
        <v>ADJ24012J</v>
      </c>
      <c r="B502" t="str">
        <f>"ADJ24012"</f>
        <v>ADJ24012</v>
      </c>
    </row>
    <row r="503" spans="1:2" x14ac:dyDescent="0.25">
      <c r="A503" t="str">
        <f>"ADJ24024J"</f>
        <v>ADJ24024J</v>
      </c>
      <c r="B503" t="str">
        <f>"ADJ24024"</f>
        <v>ADJ24024</v>
      </c>
    </row>
    <row r="504" spans="1:2" x14ac:dyDescent="0.25">
      <c r="A504" t="str">
        <f>"ADJ25105J"</f>
        <v>ADJ25105J</v>
      </c>
      <c r="B504" t="str">
        <f>"ADJ25105"</f>
        <v>ADJ25105</v>
      </c>
    </row>
    <row r="505" spans="1:2" x14ac:dyDescent="0.25">
      <c r="A505" t="str">
        <f>"ADJ25106J"</f>
        <v>ADJ25106J</v>
      </c>
      <c r="B505" t="str">
        <f>"ADJ25106"</f>
        <v>ADJ25106</v>
      </c>
    </row>
    <row r="506" spans="1:2" x14ac:dyDescent="0.25">
      <c r="A506" t="str">
        <f>"ADJ25112J"</f>
        <v>ADJ25112J</v>
      </c>
      <c r="B506" t="str">
        <f>"ADJ25112"</f>
        <v>ADJ25112</v>
      </c>
    </row>
    <row r="507" spans="1:2" x14ac:dyDescent="0.25">
      <c r="A507" t="str">
        <f>"ADJ25124J"</f>
        <v>ADJ25124J</v>
      </c>
      <c r="B507" t="str">
        <f>"ADJ25124"</f>
        <v>ADJ25124</v>
      </c>
    </row>
    <row r="508" spans="1:2" x14ac:dyDescent="0.25">
      <c r="A508" t="str">
        <f>"ADJ25148J"</f>
        <v>ADJ25148J</v>
      </c>
      <c r="B508" t="str">
        <f>"ADJ25148"</f>
        <v>ADJ25148</v>
      </c>
    </row>
    <row r="509" spans="1:2" x14ac:dyDescent="0.25">
      <c r="A509" t="str">
        <f>"ADJ26005J"</f>
        <v>ADJ26005J</v>
      </c>
      <c r="B509" t="str">
        <f>"ADJ26005"</f>
        <v>ADJ26005</v>
      </c>
    </row>
    <row r="510" spans="1:2" x14ac:dyDescent="0.25">
      <c r="A510" t="str">
        <f>"ADJ26006J"</f>
        <v>ADJ26006J</v>
      </c>
      <c r="B510" t="str">
        <f>"ADJ26006"</f>
        <v>ADJ26006</v>
      </c>
    </row>
    <row r="511" spans="1:2" x14ac:dyDescent="0.25">
      <c r="A511" t="str">
        <f>"ADJ26012J"</f>
        <v>ADJ26012J</v>
      </c>
      <c r="B511" t="str">
        <f>"ADJ26012"</f>
        <v>ADJ26012</v>
      </c>
    </row>
    <row r="512" spans="1:2" x14ac:dyDescent="0.25">
      <c r="A512" t="str">
        <f>"ADJ26024J"</f>
        <v>ADJ26024J</v>
      </c>
      <c r="B512" t="str">
        <f>"ADJ26024"</f>
        <v>ADJ26024</v>
      </c>
    </row>
    <row r="513" spans="1:2" x14ac:dyDescent="0.25">
      <c r="A513" t="str">
        <f>"ADJ26048J"</f>
        <v>ADJ26048J</v>
      </c>
      <c r="B513" t="str">
        <f>"ADJ26048"</f>
        <v>ADJ26048</v>
      </c>
    </row>
    <row r="514" spans="1:2" x14ac:dyDescent="0.25">
      <c r="A514" t="str">
        <f>"ADJ35105J"</f>
        <v>ADJ35105J</v>
      </c>
      <c r="B514" t="str">
        <f>"ADJ35105"</f>
        <v>ADJ35105</v>
      </c>
    </row>
    <row r="515" spans="1:2" x14ac:dyDescent="0.25">
      <c r="A515" t="str">
        <f>"ADJ35106J"</f>
        <v>ADJ35106J</v>
      </c>
      <c r="B515" t="str">
        <f>"ADJ35106"</f>
        <v>ADJ35106</v>
      </c>
    </row>
    <row r="516" spans="1:2" x14ac:dyDescent="0.25">
      <c r="A516" t="str">
        <f>"ADJ35112J"</f>
        <v>ADJ35112J</v>
      </c>
      <c r="B516" t="str">
        <f>"ADJ35112"</f>
        <v>ADJ35112</v>
      </c>
    </row>
    <row r="517" spans="1:2" x14ac:dyDescent="0.25">
      <c r="A517" t="str">
        <f>"ADJ35124J"</f>
        <v>ADJ35124J</v>
      </c>
      <c r="B517" t="str">
        <f>"ADJ35124"</f>
        <v>ADJ35124</v>
      </c>
    </row>
    <row r="518" spans="1:2" x14ac:dyDescent="0.25">
      <c r="A518" t="str">
        <f>"ADJ35148J"</f>
        <v>ADJ35148J</v>
      </c>
      <c r="B518" t="str">
        <f>"ADJ35148"</f>
        <v>ADJ35148</v>
      </c>
    </row>
    <row r="519" spans="1:2" x14ac:dyDescent="0.25">
      <c r="A519" t="str">
        <f>"ADJ36005J"</f>
        <v>ADJ36005J</v>
      </c>
      <c r="B519" t="str">
        <f>"ADJ36005"</f>
        <v>ADJ36005</v>
      </c>
    </row>
    <row r="520" spans="1:2" x14ac:dyDescent="0.25">
      <c r="A520" t="str">
        <f>"ADJ36006J"</f>
        <v>ADJ36006J</v>
      </c>
      <c r="B520" t="str">
        <f>"ADJ36006"</f>
        <v>ADJ36006</v>
      </c>
    </row>
    <row r="521" spans="1:2" x14ac:dyDescent="0.25">
      <c r="A521" t="str">
        <f>"ADJ36012J"</f>
        <v>ADJ36012J</v>
      </c>
      <c r="B521" t="str">
        <f>"ADJ36012"</f>
        <v>ADJ36012</v>
      </c>
    </row>
    <row r="522" spans="1:2" x14ac:dyDescent="0.25">
      <c r="A522" t="str">
        <f>"ADJ36024J"</f>
        <v>ADJ36024J</v>
      </c>
      <c r="B522" t="str">
        <f>"ADJ36024"</f>
        <v>ADJ36024</v>
      </c>
    </row>
    <row r="523" spans="1:2" x14ac:dyDescent="0.25">
      <c r="A523" t="str">
        <f>"ADJ36048J"</f>
        <v>ADJ36048J</v>
      </c>
      <c r="B523" t="str">
        <f>"ADJ36048"</f>
        <v>ADJ36048</v>
      </c>
    </row>
    <row r="524" spans="1:2" x14ac:dyDescent="0.25">
      <c r="A524" t="str">
        <f>"ADJ42005J"</f>
        <v>ADJ42005J</v>
      </c>
      <c r="B524" t="str">
        <f>"ADJ42005"</f>
        <v>ADJ42005</v>
      </c>
    </row>
    <row r="525" spans="1:2" x14ac:dyDescent="0.25">
      <c r="A525" t="str">
        <f>"ADJ42006J"</f>
        <v>ADJ42006J</v>
      </c>
      <c r="B525" t="str">
        <f>"ADJ42006"</f>
        <v>ADJ42006</v>
      </c>
    </row>
    <row r="526" spans="1:2" x14ac:dyDescent="0.25">
      <c r="A526" t="str">
        <f>"ADJ42012J"</f>
        <v>ADJ42012J</v>
      </c>
      <c r="B526" t="str">
        <f>"ADJ42012"</f>
        <v>ADJ42012</v>
      </c>
    </row>
    <row r="527" spans="1:2" x14ac:dyDescent="0.25">
      <c r="A527" t="str">
        <f>"ADJ42024J"</f>
        <v>ADJ42024J</v>
      </c>
      <c r="B527" t="str">
        <f>"ADJ42024"</f>
        <v>ADJ42024</v>
      </c>
    </row>
    <row r="528" spans="1:2" x14ac:dyDescent="0.25">
      <c r="A528" t="str">
        <f>"ADJ42048J"</f>
        <v>ADJ42048J</v>
      </c>
      <c r="B528" t="str">
        <f>"ADJ42048"</f>
        <v>ADJ42048</v>
      </c>
    </row>
    <row r="529" spans="1:2" x14ac:dyDescent="0.25">
      <c r="A529" t="str">
        <f>"ADJ44005J"</f>
        <v>ADJ44005J</v>
      </c>
      <c r="B529" t="str">
        <f>"ADJ44005"</f>
        <v>ADJ44005</v>
      </c>
    </row>
    <row r="530" spans="1:2" x14ac:dyDescent="0.25">
      <c r="A530" t="str">
        <f>"ADJ44006J"</f>
        <v>ADJ44006J</v>
      </c>
      <c r="B530" t="str">
        <f>"ADJ44006"</f>
        <v>ADJ44006</v>
      </c>
    </row>
    <row r="531" spans="1:2" x14ac:dyDescent="0.25">
      <c r="A531" t="str">
        <f>"ADJ44012J"</f>
        <v>ADJ44012J</v>
      </c>
      <c r="B531" t="str">
        <f>"ADJ44012"</f>
        <v>ADJ44012</v>
      </c>
    </row>
    <row r="532" spans="1:2" x14ac:dyDescent="0.25">
      <c r="A532" t="str">
        <f>"ADJ44024J"</f>
        <v>ADJ44024J</v>
      </c>
      <c r="B532" t="str">
        <f>"ADJ44024"</f>
        <v>ADJ44024</v>
      </c>
    </row>
    <row r="533" spans="1:2" x14ac:dyDescent="0.25">
      <c r="A533" t="str">
        <f>"ADJ44048J"</f>
        <v>ADJ44048J</v>
      </c>
      <c r="B533" t="str">
        <f>"ADJ44048"</f>
        <v>ADJ44048</v>
      </c>
    </row>
    <row r="534" spans="1:2" x14ac:dyDescent="0.25">
      <c r="A534" t="str">
        <f>"ADJ46005J"</f>
        <v>ADJ46005J</v>
      </c>
      <c r="B534" t="str">
        <f>"ADJ46005"</f>
        <v>ADJ46005</v>
      </c>
    </row>
    <row r="535" spans="1:2" x14ac:dyDescent="0.25">
      <c r="A535" t="str">
        <f>"ADJ46006J"</f>
        <v>ADJ46006J</v>
      </c>
      <c r="B535" t="str">
        <f>"ADJ46006"</f>
        <v>ADJ46006</v>
      </c>
    </row>
    <row r="536" spans="1:2" x14ac:dyDescent="0.25">
      <c r="A536" t="str">
        <f>"ADJ46012J"</f>
        <v>ADJ46012J</v>
      </c>
      <c r="B536" t="str">
        <f>"ADJ46012"</f>
        <v>ADJ46012</v>
      </c>
    </row>
    <row r="537" spans="1:2" x14ac:dyDescent="0.25">
      <c r="A537" t="str">
        <f>"ADJ46024J"</f>
        <v>ADJ46024J</v>
      </c>
      <c r="B537" t="str">
        <f>"ADJ46024"</f>
        <v>ADJ46024</v>
      </c>
    </row>
    <row r="538" spans="1:2" x14ac:dyDescent="0.25">
      <c r="A538" t="str">
        <f>"ADJ46048J"</f>
        <v>ADJ46048J</v>
      </c>
      <c r="B538" t="str">
        <f>"ADJ46048"</f>
        <v>ADJ46048</v>
      </c>
    </row>
    <row r="539" spans="1:2" x14ac:dyDescent="0.25">
      <c r="A539" t="str">
        <f>"ADJ52005J"</f>
        <v>ADJ52005J</v>
      </c>
      <c r="B539" t="str">
        <f>"ADJ52005"</f>
        <v>ADJ52005</v>
      </c>
    </row>
    <row r="540" spans="1:2" x14ac:dyDescent="0.25">
      <c r="A540" t="str">
        <f>"ADJ52006J"</f>
        <v>ADJ52006J</v>
      </c>
      <c r="B540" t="str">
        <f>"ADJ52006"</f>
        <v>ADJ52006</v>
      </c>
    </row>
    <row r="541" spans="1:2" x14ac:dyDescent="0.25">
      <c r="A541" t="str">
        <f>"ADJ52012J"</f>
        <v>ADJ52012J</v>
      </c>
      <c r="B541" t="str">
        <f>"ADJ52012"</f>
        <v>ADJ52012</v>
      </c>
    </row>
    <row r="542" spans="1:2" x14ac:dyDescent="0.25">
      <c r="A542" t="str">
        <f>"ADJ52024J"</f>
        <v>ADJ52024J</v>
      </c>
      <c r="B542" t="str">
        <f>"ADJ52024"</f>
        <v>ADJ52024</v>
      </c>
    </row>
    <row r="543" spans="1:2" x14ac:dyDescent="0.25">
      <c r="A543" t="str">
        <f>"ADJ52048J"</f>
        <v>ADJ52048J</v>
      </c>
      <c r="B543" t="str">
        <f>"ADJ52048"</f>
        <v>ADJ52048</v>
      </c>
    </row>
    <row r="544" spans="1:2" x14ac:dyDescent="0.25">
      <c r="A544" t="str">
        <f>"ADJ53012"</f>
        <v>ADJ53012</v>
      </c>
      <c r="B544" t="str">
        <f>"ADJ53012"</f>
        <v>ADJ53012</v>
      </c>
    </row>
    <row r="545" spans="1:2" x14ac:dyDescent="0.25">
      <c r="A545" t="str">
        <f>"ADJ54005J"</f>
        <v>ADJ54005J</v>
      </c>
      <c r="B545" t="str">
        <f>"ADJ54005"</f>
        <v>ADJ54005</v>
      </c>
    </row>
    <row r="546" spans="1:2" x14ac:dyDescent="0.25">
      <c r="A546" t="str">
        <f>"ADJ54006J"</f>
        <v>ADJ54006J</v>
      </c>
      <c r="B546" t="str">
        <f>"ADJ54006"</f>
        <v>ADJ54006</v>
      </c>
    </row>
    <row r="547" spans="1:2" x14ac:dyDescent="0.25">
      <c r="A547" t="str">
        <f>"ADJ54012J"</f>
        <v>ADJ54012J</v>
      </c>
      <c r="B547" t="str">
        <f>"ADJ54012"</f>
        <v>ADJ54012</v>
      </c>
    </row>
    <row r="548" spans="1:2" x14ac:dyDescent="0.25">
      <c r="A548" t="str">
        <f>"ADJ54024J"</f>
        <v>ADJ54024J</v>
      </c>
      <c r="B548" t="str">
        <f>"ADJ54024"</f>
        <v>ADJ54024</v>
      </c>
    </row>
    <row r="549" spans="1:2" x14ac:dyDescent="0.25">
      <c r="A549" t="str">
        <f>"ADJ54048J"</f>
        <v>ADJ54048J</v>
      </c>
      <c r="B549" t="str">
        <f>"ADJ54048"</f>
        <v>ADJ54048</v>
      </c>
    </row>
    <row r="550" spans="1:2" x14ac:dyDescent="0.25">
      <c r="A550" t="str">
        <f>"ADJ55012"</f>
        <v>ADJ55012</v>
      </c>
      <c r="B550" t="str">
        <f>"ADJ55012"</f>
        <v>ADJ55012</v>
      </c>
    </row>
    <row r="551" spans="1:2" x14ac:dyDescent="0.25">
      <c r="A551" t="str">
        <f>"ADJ56005J"</f>
        <v>ADJ56005J</v>
      </c>
      <c r="B551" t="str">
        <f>"ADJ56005"</f>
        <v>ADJ56005</v>
      </c>
    </row>
    <row r="552" spans="1:2" x14ac:dyDescent="0.25">
      <c r="A552" t="str">
        <f>"ADJ56006J"</f>
        <v>ADJ56006J</v>
      </c>
      <c r="B552" t="str">
        <f>"ADJ56006"</f>
        <v>ADJ56006</v>
      </c>
    </row>
    <row r="553" spans="1:2" x14ac:dyDescent="0.25">
      <c r="A553" t="str">
        <f>"ADJ56012J"</f>
        <v>ADJ56012J</v>
      </c>
      <c r="B553" t="str">
        <f>"ADJ56012"</f>
        <v>ADJ56012</v>
      </c>
    </row>
    <row r="554" spans="1:2" x14ac:dyDescent="0.25">
      <c r="A554" t="str">
        <f>"ADJ56024J"</f>
        <v>ADJ56024J</v>
      </c>
      <c r="B554" t="str">
        <f>"ADJ56024"</f>
        <v>ADJ56024</v>
      </c>
    </row>
    <row r="555" spans="1:2" x14ac:dyDescent="0.25">
      <c r="A555" t="str">
        <f>"ADJ56048J"</f>
        <v>ADJ56048J</v>
      </c>
      <c r="B555" t="str">
        <f>"ADJ56048"</f>
        <v>ADJ56048</v>
      </c>
    </row>
    <row r="556" spans="1:2" x14ac:dyDescent="0.25">
      <c r="A556" t="str">
        <f>"ADJ61005H"</f>
        <v>ADJ61005H</v>
      </c>
      <c r="B556" t="str">
        <f>"ADJ61005H"</f>
        <v>ADJ61005H</v>
      </c>
    </row>
    <row r="557" spans="1:2" x14ac:dyDescent="0.25">
      <c r="A557" t="str">
        <f>"ADJ61006H"</f>
        <v>ADJ61006H</v>
      </c>
      <c r="B557" t="str">
        <f>"ADJ61006H"</f>
        <v>ADJ61006H</v>
      </c>
    </row>
    <row r="558" spans="1:2" x14ac:dyDescent="0.25">
      <c r="A558" t="str">
        <f>"ADJ61012H"</f>
        <v>ADJ61012H</v>
      </c>
      <c r="B558" t="str">
        <f>"ADJ61012H"</f>
        <v>ADJ61012H</v>
      </c>
    </row>
    <row r="559" spans="1:2" x14ac:dyDescent="0.25">
      <c r="A559" t="str">
        <f>"ADJ61024H"</f>
        <v>ADJ61024H</v>
      </c>
      <c r="B559" t="str">
        <f>"ADJ61024H"</f>
        <v>ADJ61024H</v>
      </c>
    </row>
    <row r="560" spans="1:2" x14ac:dyDescent="0.25">
      <c r="A560" t="str">
        <f>"ADJ61048H"</f>
        <v>ADJ61048H</v>
      </c>
      <c r="B560" t="str">
        <f>"ADJ61048H"</f>
        <v>ADJ61048H</v>
      </c>
    </row>
    <row r="561" spans="1:2" x14ac:dyDescent="0.25">
      <c r="A561" t="str">
        <f>"ADJ62005J"</f>
        <v>ADJ62005J</v>
      </c>
      <c r="B561" t="str">
        <f>"ADJ62005"</f>
        <v>ADJ62005</v>
      </c>
    </row>
    <row r="562" spans="1:2" x14ac:dyDescent="0.25">
      <c r="A562" t="str">
        <f>"ADJ62006J"</f>
        <v>ADJ62006J</v>
      </c>
      <c r="B562" t="str">
        <f>"ADJ62006"</f>
        <v>ADJ62006</v>
      </c>
    </row>
    <row r="563" spans="1:2" x14ac:dyDescent="0.25">
      <c r="A563" t="str">
        <f>"ADJ62012J"</f>
        <v>ADJ62012J</v>
      </c>
      <c r="B563" t="str">
        <f>"ADJ62012"</f>
        <v>ADJ62012</v>
      </c>
    </row>
    <row r="564" spans="1:2" x14ac:dyDescent="0.25">
      <c r="A564" t="str">
        <f>"ADJ62024J"</f>
        <v>ADJ62024J</v>
      </c>
      <c r="B564" t="str">
        <f>"ADJ62024"</f>
        <v>ADJ62024</v>
      </c>
    </row>
    <row r="565" spans="1:2" x14ac:dyDescent="0.25">
      <c r="A565" t="str">
        <f>"ADJ62048J"</f>
        <v>ADJ62048J</v>
      </c>
      <c r="B565" t="str">
        <f>"ADJ62048"</f>
        <v>ADJ62048</v>
      </c>
    </row>
    <row r="566" spans="1:2" x14ac:dyDescent="0.25">
      <c r="A566" t="str">
        <f>"ADJ63005H"</f>
        <v>ADJ63005H</v>
      </c>
      <c r="B566" t="str">
        <f>"ADJ63005H"</f>
        <v>ADJ63005H</v>
      </c>
    </row>
    <row r="567" spans="1:2" x14ac:dyDescent="0.25">
      <c r="A567" t="str">
        <f>"ADJ63006H"</f>
        <v>ADJ63006H</v>
      </c>
      <c r="B567" t="str">
        <f>"ADJ63006H"</f>
        <v>ADJ63006H</v>
      </c>
    </row>
    <row r="568" spans="1:2" x14ac:dyDescent="0.25">
      <c r="A568" t="str">
        <f>"ADJ63012H"</f>
        <v>ADJ63012H</v>
      </c>
      <c r="B568" t="str">
        <f>"ADJ63012H"</f>
        <v>ADJ63012H</v>
      </c>
    </row>
    <row r="569" spans="1:2" x14ac:dyDescent="0.25">
      <c r="A569" t="str">
        <f>"ADJ63024H"</f>
        <v>ADJ63024H</v>
      </c>
      <c r="B569" t="str">
        <f>"ADJ63024H"</f>
        <v>ADJ63024H</v>
      </c>
    </row>
    <row r="570" spans="1:2" x14ac:dyDescent="0.25">
      <c r="A570" t="str">
        <f>"ADJ63048H"</f>
        <v>ADJ63048H</v>
      </c>
      <c r="B570" t="str">
        <f>"ADJ63048H"</f>
        <v>ADJ63048H</v>
      </c>
    </row>
    <row r="571" spans="1:2" x14ac:dyDescent="0.25">
      <c r="A571" t="str">
        <f>"ADJ64005J"</f>
        <v>ADJ64005J</v>
      </c>
      <c r="B571" t="str">
        <f>"ADJ64005"</f>
        <v>ADJ64005</v>
      </c>
    </row>
    <row r="572" spans="1:2" x14ac:dyDescent="0.25">
      <c r="A572" t="str">
        <f>"ADJ64006J"</f>
        <v>ADJ64006J</v>
      </c>
      <c r="B572" t="str">
        <f>"ADJ64006"</f>
        <v>ADJ64006</v>
      </c>
    </row>
    <row r="573" spans="1:2" x14ac:dyDescent="0.25">
      <c r="A573" t="str">
        <f>"ADJ64012J"</f>
        <v>ADJ64012J</v>
      </c>
      <c r="B573" t="str">
        <f>"ADJ64012"</f>
        <v>ADJ64012</v>
      </c>
    </row>
    <row r="574" spans="1:2" x14ac:dyDescent="0.25">
      <c r="A574" t="str">
        <f>"ADJ64024J"</f>
        <v>ADJ64024J</v>
      </c>
      <c r="B574" t="str">
        <f>"ADJ64024"</f>
        <v>ADJ64024</v>
      </c>
    </row>
    <row r="575" spans="1:2" x14ac:dyDescent="0.25">
      <c r="A575" t="str">
        <f>"ADJ64048J"</f>
        <v>ADJ64048J</v>
      </c>
      <c r="B575" t="str">
        <f>"ADJ64048"</f>
        <v>ADJ64048</v>
      </c>
    </row>
    <row r="576" spans="1:2" x14ac:dyDescent="0.25">
      <c r="A576" t="str">
        <f>"ADJ65012"</f>
        <v>ADJ65012</v>
      </c>
      <c r="B576" t="str">
        <f>"ADJ65012"</f>
        <v>ADJ65012</v>
      </c>
    </row>
    <row r="577" spans="1:2" x14ac:dyDescent="0.25">
      <c r="A577" t="str">
        <f>"ADJ66005J"</f>
        <v>ADJ66005J</v>
      </c>
      <c r="B577" t="str">
        <f>"ADJ66005"</f>
        <v>ADJ66005</v>
      </c>
    </row>
    <row r="578" spans="1:2" x14ac:dyDescent="0.25">
      <c r="A578" t="str">
        <f>"ADJ66006J"</f>
        <v>ADJ66006J</v>
      </c>
      <c r="B578" t="str">
        <f>"ADJ66006"</f>
        <v>ADJ66006</v>
      </c>
    </row>
    <row r="579" spans="1:2" x14ac:dyDescent="0.25">
      <c r="A579" t="str">
        <f>"ADJ66012J"</f>
        <v>ADJ66012J</v>
      </c>
      <c r="B579" t="str">
        <f>"ADJ66012"</f>
        <v>ADJ66012</v>
      </c>
    </row>
    <row r="580" spans="1:2" x14ac:dyDescent="0.25">
      <c r="A580" t="str">
        <f>"ADJ66024J"</f>
        <v>ADJ66024J</v>
      </c>
      <c r="B580" t="str">
        <f>"ADJ66024"</f>
        <v>ADJ66024</v>
      </c>
    </row>
    <row r="581" spans="1:2" x14ac:dyDescent="0.25">
      <c r="A581" t="str">
        <f>"ADJ66048J"</f>
        <v>ADJ66048J</v>
      </c>
      <c r="B581" t="str">
        <f>"ADJ66048"</f>
        <v>ADJ66048</v>
      </c>
    </row>
    <row r="582" spans="1:2" x14ac:dyDescent="0.25">
      <c r="A582" t="str">
        <f>"ADJ76005J"</f>
        <v>ADJ76005J</v>
      </c>
      <c r="B582" t="str">
        <f>"ADJ76005"</f>
        <v>ADJ76005</v>
      </c>
    </row>
    <row r="583" spans="1:2" x14ac:dyDescent="0.25">
      <c r="A583" t="str">
        <f>"ADJ76006J"</f>
        <v>ADJ76006J</v>
      </c>
      <c r="B583" t="str">
        <f>"ADJ76006"</f>
        <v>ADJ76006</v>
      </c>
    </row>
    <row r="584" spans="1:2" x14ac:dyDescent="0.25">
      <c r="A584" t="str">
        <f>"ADJ76012J"</f>
        <v>ADJ76012J</v>
      </c>
      <c r="B584" t="str">
        <f>"ADJ76012"</f>
        <v>ADJ76012</v>
      </c>
    </row>
    <row r="585" spans="1:2" x14ac:dyDescent="0.25">
      <c r="A585" t="str">
        <f>"ADJ76024J"</f>
        <v>ADJ76024J</v>
      </c>
      <c r="B585" t="str">
        <f>"ADJ76024"</f>
        <v>ADJ76024</v>
      </c>
    </row>
    <row r="586" spans="1:2" x14ac:dyDescent="0.25">
      <c r="A586" t="str">
        <f>"ADJ76048J"</f>
        <v>ADJ76048J</v>
      </c>
      <c r="B586" t="str">
        <f>"ADJ76048"</f>
        <v>ADJ76048</v>
      </c>
    </row>
    <row r="587" spans="1:2" x14ac:dyDescent="0.25">
      <c r="A587" t="str">
        <f>"ADJH21005"</f>
        <v>ADJH21005</v>
      </c>
      <c r="B587" t="str">
        <f>"ADJH21005"</f>
        <v>ADJH21005</v>
      </c>
    </row>
    <row r="588" spans="1:2" x14ac:dyDescent="0.25">
      <c r="A588" t="str">
        <f>"ADJH21012"</f>
        <v>ADJH21012</v>
      </c>
      <c r="B588" t="str">
        <f>"ADJH21012"</f>
        <v>ADJH21012</v>
      </c>
    </row>
    <row r="589" spans="1:2" x14ac:dyDescent="0.25">
      <c r="A589" t="str">
        <f>"ADJH21024"</f>
        <v>ADJH21024</v>
      </c>
      <c r="B589" t="str">
        <f>"ADJH21024"</f>
        <v>ADJH21024</v>
      </c>
    </row>
    <row r="590" spans="1:2" x14ac:dyDescent="0.25">
      <c r="A590" t="str">
        <f>"ADJH21105"</f>
        <v>ADJH21105</v>
      </c>
      <c r="B590" t="str">
        <f>"ADJH21105"</f>
        <v>ADJH21105</v>
      </c>
    </row>
    <row r="591" spans="1:2" x14ac:dyDescent="0.25">
      <c r="A591" t="str">
        <f>"ADJH21112"</f>
        <v>ADJH21112</v>
      </c>
      <c r="B591" t="str">
        <f>"ADJH21112"</f>
        <v>ADJH21112</v>
      </c>
    </row>
    <row r="592" spans="1:2" x14ac:dyDescent="0.25">
      <c r="A592" t="str">
        <f>"ADJH21124"</f>
        <v>ADJH21124</v>
      </c>
      <c r="B592" t="str">
        <f>"ADJH21124"</f>
        <v>ADJH21124</v>
      </c>
    </row>
    <row r="593" spans="1:2" x14ac:dyDescent="0.25">
      <c r="A593" t="str">
        <f>"ADJH22112"</f>
        <v>ADJH22112</v>
      </c>
      <c r="B593" t="str">
        <f>"ADJH22112"</f>
        <v>ADJH22112</v>
      </c>
    </row>
    <row r="594" spans="1:2" x14ac:dyDescent="0.25">
      <c r="A594" t="str">
        <f>"ADJH23005"</f>
        <v>ADJH23005</v>
      </c>
      <c r="B594" t="str">
        <f>"ADJH23005"</f>
        <v>ADJH23005</v>
      </c>
    </row>
    <row r="595" spans="1:2" x14ac:dyDescent="0.25">
      <c r="A595" t="str">
        <f>"ADJH23012"</f>
        <v>ADJH23012</v>
      </c>
      <c r="B595" t="str">
        <f>"ADJH23012"</f>
        <v>ADJH23012</v>
      </c>
    </row>
    <row r="596" spans="1:2" x14ac:dyDescent="0.25">
      <c r="A596" t="str">
        <f>"ADJH23024"</f>
        <v>ADJH23024</v>
      </c>
      <c r="B596" t="str">
        <f>"ADJH23024"</f>
        <v>ADJH23024</v>
      </c>
    </row>
    <row r="597" spans="1:2" x14ac:dyDescent="0.25">
      <c r="A597" t="str">
        <f>"ADJH23105"</f>
        <v>ADJH23105</v>
      </c>
      <c r="B597" t="str">
        <f>"ADJH23105"</f>
        <v>ADJH23105</v>
      </c>
    </row>
    <row r="598" spans="1:2" x14ac:dyDescent="0.25">
      <c r="A598" t="str">
        <f>"ADJH23112"</f>
        <v>ADJH23112</v>
      </c>
      <c r="B598" t="str">
        <f>"ADJH23112"</f>
        <v>ADJH23112</v>
      </c>
    </row>
    <row r="599" spans="1:2" x14ac:dyDescent="0.25">
      <c r="A599" t="str">
        <f>"ADJH23124"</f>
        <v>ADJH23124</v>
      </c>
      <c r="B599" t="str">
        <f>"ADJH23124"</f>
        <v>ADJH23124</v>
      </c>
    </row>
    <row r="600" spans="1:2" x14ac:dyDescent="0.25">
      <c r="A600" t="str">
        <f>"ADW1103HLW"</f>
        <v>ADW1103HLW</v>
      </c>
      <c r="B600" t="str">
        <f>"ADW1103HLW"</f>
        <v>ADW1103HLW</v>
      </c>
    </row>
    <row r="601" spans="1:2" x14ac:dyDescent="0.25">
      <c r="A601" t="str">
        <f>"ADW1103HT"</f>
        <v>ADW1103HT</v>
      </c>
      <c r="B601" t="str">
        <f>"ADW1103HT"</f>
        <v>ADW1103HT</v>
      </c>
    </row>
    <row r="602" spans="1:2" x14ac:dyDescent="0.25">
      <c r="A602" t="str">
        <f>"ADW1103HTW"</f>
        <v>ADW1103HTW</v>
      </c>
      <c r="B602" t="str">
        <f>"ADW1103HTW"</f>
        <v>ADW1103HTW</v>
      </c>
    </row>
    <row r="603" spans="1:2" x14ac:dyDescent="0.25">
      <c r="A603" t="str">
        <f>"ADW1103T"</f>
        <v>ADW1103T</v>
      </c>
      <c r="B603" t="str">
        <f>"ADW1103T"</f>
        <v>ADW1103T</v>
      </c>
    </row>
    <row r="604" spans="1:2" x14ac:dyDescent="0.25">
      <c r="A604" t="str">
        <f>"ADW1103TW"</f>
        <v>ADW1103TW</v>
      </c>
      <c r="B604" t="str">
        <f>"ADW1103TW"</f>
        <v>ADW1103TW</v>
      </c>
    </row>
    <row r="605" spans="1:2" x14ac:dyDescent="0.25">
      <c r="A605" t="str">
        <f>"ADW1103W"</f>
        <v>ADW1103W</v>
      </c>
      <c r="B605" t="str">
        <f>"ADW1103W"</f>
        <v>ADW1103W</v>
      </c>
    </row>
    <row r="606" spans="1:2" x14ac:dyDescent="0.25">
      <c r="A606" t="str">
        <f>"ADW1105HLW"</f>
        <v>ADW1105HLW</v>
      </c>
      <c r="B606" t="str">
        <f>"ADW1105HLW"</f>
        <v>ADW1105HLW</v>
      </c>
    </row>
    <row r="607" spans="1:2" x14ac:dyDescent="0.25">
      <c r="A607" t="str">
        <f>"ADW1105HT"</f>
        <v>ADW1105HT</v>
      </c>
      <c r="B607" t="str">
        <f>"ADW1105HT"</f>
        <v>ADW1105HT</v>
      </c>
    </row>
    <row r="608" spans="1:2" x14ac:dyDescent="0.25">
      <c r="A608" t="str">
        <f>"ADW1105HTW"</f>
        <v>ADW1105HTW</v>
      </c>
      <c r="B608" t="str">
        <f>"ADW1105HTW"</f>
        <v>ADW1105HTW</v>
      </c>
    </row>
    <row r="609" spans="1:2" x14ac:dyDescent="0.25">
      <c r="A609" t="str">
        <f>"ADW1105T"</f>
        <v>ADW1105T</v>
      </c>
      <c r="B609" t="str">
        <f>"ADW1105T"</f>
        <v>ADW1105T</v>
      </c>
    </row>
    <row r="610" spans="1:2" x14ac:dyDescent="0.25">
      <c r="A610" t="str">
        <f>"ADW1105TW"</f>
        <v>ADW1105TW</v>
      </c>
      <c r="B610" t="str">
        <f>"ADW1105TW"</f>
        <v>ADW1105TW</v>
      </c>
    </row>
    <row r="611" spans="1:2" x14ac:dyDescent="0.25">
      <c r="A611" t="str">
        <f>"ADW1105W"</f>
        <v>ADW1105W</v>
      </c>
      <c r="B611" t="str">
        <f>"ADW1105W"</f>
        <v>ADW1105W</v>
      </c>
    </row>
    <row r="612" spans="1:2" x14ac:dyDescent="0.25">
      <c r="A612" t="str">
        <f>"ADW1106HLW"</f>
        <v>ADW1106HLW</v>
      </c>
      <c r="B612" t="str">
        <f>"ADW1106HLW"</f>
        <v>ADW1106HLW</v>
      </c>
    </row>
    <row r="613" spans="1:2" x14ac:dyDescent="0.25">
      <c r="A613" t="str">
        <f>"ADW1106HT"</f>
        <v>ADW1106HT</v>
      </c>
      <c r="B613" t="str">
        <f>"ADW1106HT"</f>
        <v>ADW1106HT</v>
      </c>
    </row>
    <row r="614" spans="1:2" x14ac:dyDescent="0.25">
      <c r="A614" t="str">
        <f>"ADW1106HTW"</f>
        <v>ADW1106HTW</v>
      </c>
      <c r="B614" t="str">
        <f>"ADW1106HTW"</f>
        <v>ADW1106HTW</v>
      </c>
    </row>
    <row r="615" spans="1:2" x14ac:dyDescent="0.25">
      <c r="A615" t="str">
        <f>"ADW1106T"</f>
        <v>ADW1106T</v>
      </c>
      <c r="B615" t="str">
        <f>"ADW1106T"</f>
        <v>ADW1106T</v>
      </c>
    </row>
    <row r="616" spans="1:2" x14ac:dyDescent="0.25">
      <c r="A616" t="str">
        <f>"ADW1106TW"</f>
        <v>ADW1106TW</v>
      </c>
      <c r="B616" t="str">
        <f>"ADW1106TW"</f>
        <v>ADW1106TW</v>
      </c>
    </row>
    <row r="617" spans="1:2" x14ac:dyDescent="0.25">
      <c r="A617" t="str">
        <f>"ADW1106W"</f>
        <v>ADW1106W</v>
      </c>
      <c r="B617" t="str">
        <f>"ADW1106W"</f>
        <v>ADW1106W</v>
      </c>
    </row>
    <row r="618" spans="1:2" x14ac:dyDescent="0.25">
      <c r="A618" t="str">
        <f>"ADW1109HLW"</f>
        <v>ADW1109HLW</v>
      </c>
      <c r="B618" t="str">
        <f>"ADW1109HLW"</f>
        <v>ADW1109HLW</v>
      </c>
    </row>
    <row r="619" spans="1:2" x14ac:dyDescent="0.25">
      <c r="A619" t="str">
        <f>"ADW1109HT"</f>
        <v>ADW1109HT</v>
      </c>
      <c r="B619" t="str">
        <f>"ADW1109HT"</f>
        <v>ADW1109HT</v>
      </c>
    </row>
    <row r="620" spans="1:2" x14ac:dyDescent="0.25">
      <c r="A620" t="str">
        <f>"ADW1109HTW"</f>
        <v>ADW1109HTW</v>
      </c>
      <c r="B620" t="str">
        <f>"ADW1109HTW"</f>
        <v>ADW1109HTW</v>
      </c>
    </row>
    <row r="621" spans="1:2" x14ac:dyDescent="0.25">
      <c r="A621" t="str">
        <f>"ADW1109T"</f>
        <v>ADW1109T</v>
      </c>
      <c r="B621" t="str">
        <f>"ADW1109T"</f>
        <v>ADW1109T</v>
      </c>
    </row>
    <row r="622" spans="1:2" x14ac:dyDescent="0.25">
      <c r="A622" t="str">
        <f>"ADW1109TW"</f>
        <v>ADW1109TW</v>
      </c>
      <c r="B622" t="str">
        <f>"ADW1109TW"</f>
        <v>ADW1109TW</v>
      </c>
    </row>
    <row r="623" spans="1:2" x14ac:dyDescent="0.25">
      <c r="A623" t="str">
        <f>"ADW1109W"</f>
        <v>ADW1109W</v>
      </c>
      <c r="B623" t="str">
        <f>"ADW1109W"</f>
        <v>ADW1109W</v>
      </c>
    </row>
    <row r="624" spans="1:2" x14ac:dyDescent="0.25">
      <c r="A624" t="str">
        <f>"ADW1112HLW"</f>
        <v>ADW1112HLW</v>
      </c>
      <c r="B624" t="str">
        <f>"ADW1112HLW"</f>
        <v>ADW1112HLW</v>
      </c>
    </row>
    <row r="625" spans="1:2" x14ac:dyDescent="0.25">
      <c r="A625" t="str">
        <f>"ADW1112HT"</f>
        <v>ADW1112HT</v>
      </c>
      <c r="B625" t="str">
        <f>"ADW1112HT"</f>
        <v>ADW1112HT</v>
      </c>
    </row>
    <row r="626" spans="1:2" x14ac:dyDescent="0.25">
      <c r="A626" t="str">
        <f>"ADW1112HTW"</f>
        <v>ADW1112HTW</v>
      </c>
      <c r="B626" t="str">
        <f>"ADW1112HTW"</f>
        <v>ADW1112HTW</v>
      </c>
    </row>
    <row r="627" spans="1:2" x14ac:dyDescent="0.25">
      <c r="A627" t="str">
        <f>"ADW1112T"</f>
        <v>ADW1112T</v>
      </c>
      <c r="B627" t="str">
        <f>"ADW1112T"</f>
        <v>ADW1112T</v>
      </c>
    </row>
    <row r="628" spans="1:2" x14ac:dyDescent="0.25">
      <c r="A628" t="str">
        <f>"ADW1112TW"</f>
        <v>ADW1112TW</v>
      </c>
      <c r="B628" t="str">
        <f>"ADW1112TW"</f>
        <v>ADW1112TW</v>
      </c>
    </row>
    <row r="629" spans="1:2" x14ac:dyDescent="0.25">
      <c r="A629" t="str">
        <f>"ADW1112W"</f>
        <v>ADW1112W</v>
      </c>
      <c r="B629" t="str">
        <f>"ADW1112W"</f>
        <v>ADW1112W</v>
      </c>
    </row>
    <row r="630" spans="1:2" x14ac:dyDescent="0.25">
      <c r="A630" t="str">
        <f>"ADW1124HLW"</f>
        <v>ADW1124HLW</v>
      </c>
      <c r="B630" t="str">
        <f>"ADW1124HLW"</f>
        <v>ADW1124HLW</v>
      </c>
    </row>
    <row r="631" spans="1:2" x14ac:dyDescent="0.25">
      <c r="A631" t="str">
        <f>"ADW1124HT"</f>
        <v>ADW1124HT</v>
      </c>
      <c r="B631" t="str">
        <f>"ADW1124HT"</f>
        <v>ADW1124HT</v>
      </c>
    </row>
    <row r="632" spans="1:2" x14ac:dyDescent="0.25">
      <c r="A632" t="str">
        <f>"ADW1124HTW"</f>
        <v>ADW1124HTW</v>
      </c>
      <c r="B632" t="str">
        <f>"ADW1124HTW"</f>
        <v>ADW1124HTW</v>
      </c>
    </row>
    <row r="633" spans="1:2" x14ac:dyDescent="0.25">
      <c r="A633" t="str">
        <f>"ADW1124T"</f>
        <v>ADW1124T</v>
      </c>
      <c r="B633" t="str">
        <f>"ADW1124T"</f>
        <v>ADW1124T</v>
      </c>
    </row>
    <row r="634" spans="1:2" x14ac:dyDescent="0.25">
      <c r="A634" t="str">
        <f>"ADW1124TW"</f>
        <v>ADW1124TW</v>
      </c>
      <c r="B634" t="str">
        <f>"ADW1124TW"</f>
        <v>ADW1124TW</v>
      </c>
    </row>
    <row r="635" spans="1:2" x14ac:dyDescent="0.25">
      <c r="A635" t="str">
        <f>"ADW1124W"</f>
        <v>ADW1124W</v>
      </c>
      <c r="B635" t="str">
        <f>"ADW1124W"</f>
        <v>ADW1124W</v>
      </c>
    </row>
    <row r="636" spans="1:2" x14ac:dyDescent="0.25">
      <c r="A636" t="str">
        <f>"ADW1203HLW"</f>
        <v>ADW1203HLW</v>
      </c>
      <c r="B636" t="str">
        <f>"ADW1203HLW"</f>
        <v>ADW1203HLW</v>
      </c>
    </row>
    <row r="637" spans="1:2" x14ac:dyDescent="0.25">
      <c r="A637" t="str">
        <f>"ADW1203HT"</f>
        <v>ADW1203HT</v>
      </c>
      <c r="B637" t="str">
        <f>"ADW1203HT"</f>
        <v>ADW1203HT</v>
      </c>
    </row>
    <row r="638" spans="1:2" x14ac:dyDescent="0.25">
      <c r="A638" t="str">
        <f>"ADW1203HTW"</f>
        <v>ADW1203HTW</v>
      </c>
      <c r="B638" t="str">
        <f>"ADW1203HTW"</f>
        <v>ADW1203HTW</v>
      </c>
    </row>
    <row r="639" spans="1:2" x14ac:dyDescent="0.25">
      <c r="A639" t="str">
        <f>"ADW1203T"</f>
        <v>ADW1203T</v>
      </c>
      <c r="B639" t="str">
        <f>"ADW1203T"</f>
        <v>ADW1203T</v>
      </c>
    </row>
    <row r="640" spans="1:2" x14ac:dyDescent="0.25">
      <c r="A640" t="str">
        <f>"ADW1203TW"</f>
        <v>ADW1203TW</v>
      </c>
      <c r="B640" t="str">
        <f>"ADW1203TW"</f>
        <v>ADW1203TW</v>
      </c>
    </row>
    <row r="641" spans="1:2" x14ac:dyDescent="0.25">
      <c r="A641" t="str">
        <f>"ADW1203W"</f>
        <v>ADW1203W</v>
      </c>
      <c r="B641" t="str">
        <f>"ADW1203W"</f>
        <v>ADW1203W</v>
      </c>
    </row>
    <row r="642" spans="1:2" x14ac:dyDescent="0.25">
      <c r="A642" t="str">
        <f>"ADW1205HLW"</f>
        <v>ADW1205HLW</v>
      </c>
      <c r="B642" t="str">
        <f>"ADW1205HLW"</f>
        <v>ADW1205HLW</v>
      </c>
    </row>
    <row r="643" spans="1:2" x14ac:dyDescent="0.25">
      <c r="A643" t="str">
        <f>"ADW1205HT"</f>
        <v>ADW1205HT</v>
      </c>
      <c r="B643" t="str">
        <f>"ADW1205HT"</f>
        <v>ADW1205HT</v>
      </c>
    </row>
    <row r="644" spans="1:2" x14ac:dyDescent="0.25">
      <c r="A644" t="str">
        <f>"ADW1205HTW"</f>
        <v>ADW1205HTW</v>
      </c>
      <c r="B644" t="str">
        <f>"ADW1205HTW"</f>
        <v>ADW1205HTW</v>
      </c>
    </row>
    <row r="645" spans="1:2" x14ac:dyDescent="0.25">
      <c r="A645" t="str">
        <f>"ADW1205T"</f>
        <v>ADW1205T</v>
      </c>
      <c r="B645" t="str">
        <f>"ADW1205T"</f>
        <v>ADW1205T</v>
      </c>
    </row>
    <row r="646" spans="1:2" x14ac:dyDescent="0.25">
      <c r="A646" t="str">
        <f>"ADW1205TW"</f>
        <v>ADW1205TW</v>
      </c>
      <c r="B646" t="str">
        <f>"ADW1205TW"</f>
        <v>ADW1205TW</v>
      </c>
    </row>
    <row r="647" spans="1:2" x14ac:dyDescent="0.25">
      <c r="A647" t="str">
        <f>"ADW1205W"</f>
        <v>ADW1205W</v>
      </c>
      <c r="B647" t="str">
        <f>"ADW1205W"</f>
        <v>ADW1205W</v>
      </c>
    </row>
    <row r="648" spans="1:2" x14ac:dyDescent="0.25">
      <c r="A648" t="str">
        <f>"ADW1206HLW"</f>
        <v>ADW1206HLW</v>
      </c>
      <c r="B648" t="str">
        <f>"ADW1206HLW"</f>
        <v>ADW1206HLW</v>
      </c>
    </row>
    <row r="649" spans="1:2" x14ac:dyDescent="0.25">
      <c r="A649" t="str">
        <f>"ADW1206HT"</f>
        <v>ADW1206HT</v>
      </c>
      <c r="B649" t="str">
        <f>"ADW1206HT"</f>
        <v>ADW1206HT</v>
      </c>
    </row>
    <row r="650" spans="1:2" x14ac:dyDescent="0.25">
      <c r="A650" t="str">
        <f>"ADW1206HTW"</f>
        <v>ADW1206HTW</v>
      </c>
      <c r="B650" t="str">
        <f>"ADW1206HTW"</f>
        <v>ADW1206HTW</v>
      </c>
    </row>
    <row r="651" spans="1:2" x14ac:dyDescent="0.25">
      <c r="A651" t="str">
        <f>"ADW1206T"</f>
        <v>ADW1206T</v>
      </c>
      <c r="B651" t="str">
        <f>"ADW1206T"</f>
        <v>ADW1206T</v>
      </c>
    </row>
    <row r="652" spans="1:2" x14ac:dyDescent="0.25">
      <c r="A652" t="str">
        <f>"ADW1206TW"</f>
        <v>ADW1206TW</v>
      </c>
      <c r="B652" t="str">
        <f>"ADW1206TW"</f>
        <v>ADW1206TW</v>
      </c>
    </row>
    <row r="653" spans="1:2" x14ac:dyDescent="0.25">
      <c r="A653" t="str">
        <f>"ADW1206W"</f>
        <v>ADW1206W</v>
      </c>
      <c r="B653" t="str">
        <f>"ADW1206W"</f>
        <v>ADW1206W</v>
      </c>
    </row>
    <row r="654" spans="1:2" x14ac:dyDescent="0.25">
      <c r="A654" t="str">
        <f>"ADW1209HLW"</f>
        <v>ADW1209HLW</v>
      </c>
      <c r="B654" t="str">
        <f>"ADW1209HLW"</f>
        <v>ADW1209HLW</v>
      </c>
    </row>
    <row r="655" spans="1:2" x14ac:dyDescent="0.25">
      <c r="A655" t="str">
        <f>"ADW1209HT"</f>
        <v>ADW1209HT</v>
      </c>
      <c r="B655" t="str">
        <f>"ADW1209HT"</f>
        <v>ADW1209HT</v>
      </c>
    </row>
    <row r="656" spans="1:2" x14ac:dyDescent="0.25">
      <c r="A656" t="str">
        <f>"ADW1209HTW"</f>
        <v>ADW1209HTW</v>
      </c>
      <c r="B656" t="str">
        <f>"ADW1209HTW"</f>
        <v>ADW1209HTW</v>
      </c>
    </row>
    <row r="657" spans="1:2" x14ac:dyDescent="0.25">
      <c r="A657" t="str">
        <f>"ADW1209T"</f>
        <v>ADW1209T</v>
      </c>
      <c r="B657" t="str">
        <f>"ADW1209T"</f>
        <v>ADW1209T</v>
      </c>
    </row>
    <row r="658" spans="1:2" x14ac:dyDescent="0.25">
      <c r="A658" t="str">
        <f>"ADW1209TW"</f>
        <v>ADW1209TW</v>
      </c>
      <c r="B658" t="str">
        <f>"ADW1209TW"</f>
        <v>ADW1209TW</v>
      </c>
    </row>
    <row r="659" spans="1:2" x14ac:dyDescent="0.25">
      <c r="A659" t="str">
        <f>"ADW1209W"</f>
        <v>ADW1209W</v>
      </c>
      <c r="B659" t="str">
        <f>"ADW1209W"</f>
        <v>ADW1209W</v>
      </c>
    </row>
    <row r="660" spans="1:2" x14ac:dyDescent="0.25">
      <c r="A660" t="str">
        <f>"ADW1212"</f>
        <v>ADW1212</v>
      </c>
      <c r="B660" t="str">
        <f>"ADW1212"</f>
        <v>ADW1212</v>
      </c>
    </row>
    <row r="661" spans="1:2" x14ac:dyDescent="0.25">
      <c r="A661" t="str">
        <f>"ADW1212HLW"</f>
        <v>ADW1212HLW</v>
      </c>
      <c r="B661" t="str">
        <f>"ADW1212HLW"</f>
        <v>ADW1212HLW</v>
      </c>
    </row>
    <row r="662" spans="1:2" x14ac:dyDescent="0.25">
      <c r="A662" t="str">
        <f>"ADW1212HT"</f>
        <v>ADW1212HT</v>
      </c>
      <c r="B662" t="str">
        <f>"ADW1212HT"</f>
        <v>ADW1212HT</v>
      </c>
    </row>
    <row r="663" spans="1:2" x14ac:dyDescent="0.25">
      <c r="A663" t="str">
        <f>"ADW1212HTW"</f>
        <v>ADW1212HTW</v>
      </c>
      <c r="B663" t="str">
        <f>"ADW1212HTW"</f>
        <v>ADW1212HTW</v>
      </c>
    </row>
    <row r="664" spans="1:2" x14ac:dyDescent="0.25">
      <c r="A664" t="str">
        <f>"ADW1212T"</f>
        <v>ADW1212T</v>
      </c>
      <c r="B664" t="str">
        <f>"ADW1212T"</f>
        <v>ADW1212T</v>
      </c>
    </row>
    <row r="665" spans="1:2" x14ac:dyDescent="0.25">
      <c r="A665" t="str">
        <f>"ADW1212TW"</f>
        <v>ADW1212TW</v>
      </c>
      <c r="B665" t="str">
        <f>"ADW1212TW"</f>
        <v>ADW1212TW</v>
      </c>
    </row>
    <row r="666" spans="1:2" x14ac:dyDescent="0.25">
      <c r="A666" t="str">
        <f>"ADW1212W"</f>
        <v>ADW1212W</v>
      </c>
      <c r="B666" t="str">
        <f>"ADW1212W"</f>
        <v>ADW1212W</v>
      </c>
    </row>
    <row r="667" spans="1:2" x14ac:dyDescent="0.25">
      <c r="A667" t="str">
        <f>"ADW1224HLW"</f>
        <v>ADW1224HLW</v>
      </c>
      <c r="B667" t="str">
        <f>"ADW1224HLW"</f>
        <v>ADW1224HLW</v>
      </c>
    </row>
    <row r="668" spans="1:2" x14ac:dyDescent="0.25">
      <c r="A668" t="str">
        <f>"ADW1224HT"</f>
        <v>ADW1224HT</v>
      </c>
      <c r="B668" t="str">
        <f>"ADW1224HT"</f>
        <v>ADW1224HT</v>
      </c>
    </row>
    <row r="669" spans="1:2" x14ac:dyDescent="0.25">
      <c r="A669" t="str">
        <f>"ADW1224HTW"</f>
        <v>ADW1224HTW</v>
      </c>
      <c r="B669" t="str">
        <f>"ADW1224HTW"</f>
        <v>ADW1224HTW</v>
      </c>
    </row>
    <row r="670" spans="1:2" x14ac:dyDescent="0.25">
      <c r="A670" t="str">
        <f>"ADW1224T"</f>
        <v>ADW1224T</v>
      </c>
      <c r="B670" t="str">
        <f>"ADW1224T"</f>
        <v>ADW1224T</v>
      </c>
    </row>
    <row r="671" spans="1:2" x14ac:dyDescent="0.25">
      <c r="A671" t="str">
        <f>"ADW1224TW"</f>
        <v>ADW1224TW</v>
      </c>
      <c r="B671" t="str">
        <f>"ADW1224TW"</f>
        <v>ADW1224TW</v>
      </c>
    </row>
    <row r="672" spans="1:2" x14ac:dyDescent="0.25">
      <c r="A672" t="str">
        <f>"ADW1224W"</f>
        <v>ADW1224W</v>
      </c>
      <c r="B672" t="str">
        <f>"ADW1224W"</f>
        <v>ADW1224W</v>
      </c>
    </row>
    <row r="673" spans="1:2" x14ac:dyDescent="0.25">
      <c r="A673" t="str">
        <f>"ADY10003"</f>
        <v>ADY10003</v>
      </c>
      <c r="B673" t="str">
        <f>"ADY10003"</f>
        <v>ADY10003</v>
      </c>
    </row>
    <row r="674" spans="1:2" x14ac:dyDescent="0.25">
      <c r="A674" t="str">
        <f>"ADY10005"</f>
        <v>ADY10005</v>
      </c>
      <c r="B674" t="str">
        <f>"ADY10005"</f>
        <v>ADY10005</v>
      </c>
    </row>
    <row r="675" spans="1:2" x14ac:dyDescent="0.25">
      <c r="A675" t="str">
        <f>"ADY10006"</f>
        <v>ADY10006</v>
      </c>
      <c r="B675" t="str">
        <f>"ADY10006"</f>
        <v>ADY10006</v>
      </c>
    </row>
    <row r="676" spans="1:2" x14ac:dyDescent="0.25">
      <c r="A676" t="str">
        <f>"ADY10009"</f>
        <v>ADY10009</v>
      </c>
      <c r="B676" t="str">
        <f>"ADY10009"</f>
        <v>ADY10009</v>
      </c>
    </row>
    <row r="677" spans="1:2" x14ac:dyDescent="0.25">
      <c r="A677" t="str">
        <f>"ADY10012"</f>
        <v>ADY10012</v>
      </c>
      <c r="B677" t="str">
        <f>"ADY10012"</f>
        <v>ADY10012</v>
      </c>
    </row>
    <row r="678" spans="1:2" x14ac:dyDescent="0.25">
      <c r="A678" t="str">
        <f>"ADY10024"</f>
        <v>ADY10024</v>
      </c>
      <c r="B678" t="str">
        <f>"ADY10024"</f>
        <v>ADY10024</v>
      </c>
    </row>
    <row r="679" spans="1:2" x14ac:dyDescent="0.25">
      <c r="A679" t="str">
        <f>"ADY12003"</f>
        <v>ADY12003</v>
      </c>
      <c r="B679" t="str">
        <f>"ADY12003"</f>
        <v>ADY12003</v>
      </c>
    </row>
    <row r="680" spans="1:2" x14ac:dyDescent="0.25">
      <c r="A680" t="str">
        <f>"ADY12005"</f>
        <v>ADY12005</v>
      </c>
      <c r="B680" t="str">
        <f>"ADY12005"</f>
        <v>ADY12005</v>
      </c>
    </row>
    <row r="681" spans="1:2" x14ac:dyDescent="0.25">
      <c r="A681" t="str">
        <f>"ADY12006"</f>
        <v>ADY12006</v>
      </c>
      <c r="B681" t="str">
        <f>"ADY12006"</f>
        <v>ADY12006</v>
      </c>
    </row>
    <row r="682" spans="1:2" x14ac:dyDescent="0.25">
      <c r="A682" t="str">
        <f>"ADY12009"</f>
        <v>ADY12009</v>
      </c>
      <c r="B682" t="str">
        <f>"ADY12009"</f>
        <v>ADY12009</v>
      </c>
    </row>
    <row r="683" spans="1:2" x14ac:dyDescent="0.25">
      <c r="A683" t="str">
        <f>"ADY12012"</f>
        <v>ADY12012</v>
      </c>
      <c r="B683" t="str">
        <f>"ADY12012"</f>
        <v>ADY12012</v>
      </c>
    </row>
    <row r="684" spans="1:2" x14ac:dyDescent="0.25">
      <c r="A684" t="str">
        <f>"ADY12024"</f>
        <v>ADY12024</v>
      </c>
      <c r="B684" t="str">
        <f>"ADY12024"</f>
        <v>ADY12024</v>
      </c>
    </row>
    <row r="685" spans="1:2" x14ac:dyDescent="0.25">
      <c r="A685" t="str">
        <f>"ADY30003"</f>
        <v>ADY30003</v>
      </c>
      <c r="B685" t="str">
        <f>"ADY30003"</f>
        <v>ADY30003</v>
      </c>
    </row>
    <row r="686" spans="1:2" x14ac:dyDescent="0.25">
      <c r="A686" t="str">
        <f>"ADY30005"</f>
        <v>ADY30005</v>
      </c>
      <c r="B686" t="str">
        <f>"ADY30005"</f>
        <v>ADY30005</v>
      </c>
    </row>
    <row r="687" spans="1:2" x14ac:dyDescent="0.25">
      <c r="A687" t="str">
        <f>"ADY30006"</f>
        <v>ADY30006</v>
      </c>
      <c r="B687" t="str">
        <f>"ADY30006"</f>
        <v>ADY30006</v>
      </c>
    </row>
    <row r="688" spans="1:2" x14ac:dyDescent="0.25">
      <c r="A688" t="str">
        <f>"ADY30009"</f>
        <v>ADY30009</v>
      </c>
      <c r="B688" t="str">
        <f>"ADY30009"</f>
        <v>ADY30009</v>
      </c>
    </row>
    <row r="689" spans="1:2" x14ac:dyDescent="0.25">
      <c r="A689" t="str">
        <f>"ADY30012"</f>
        <v>ADY30012</v>
      </c>
      <c r="B689" t="str">
        <f>"ADY30012"</f>
        <v>ADY30012</v>
      </c>
    </row>
    <row r="690" spans="1:2" x14ac:dyDescent="0.25">
      <c r="A690" t="str">
        <f>"ADY30024"</f>
        <v>ADY30024</v>
      </c>
      <c r="B690" t="str">
        <f>"ADY30024"</f>
        <v>ADY30024</v>
      </c>
    </row>
    <row r="691" spans="1:2" x14ac:dyDescent="0.25">
      <c r="A691" t="str">
        <f>"ADY32003"</f>
        <v>ADY32003</v>
      </c>
      <c r="B691" t="str">
        <f>"ADY32003"</f>
        <v>ADY32003</v>
      </c>
    </row>
    <row r="692" spans="1:2" x14ac:dyDescent="0.25">
      <c r="A692" t="str">
        <f>"ADY32005"</f>
        <v>ADY32005</v>
      </c>
      <c r="B692" t="str">
        <f>"ADY32005"</f>
        <v>ADY32005</v>
      </c>
    </row>
    <row r="693" spans="1:2" x14ac:dyDescent="0.25">
      <c r="A693" t="str">
        <f>"ADY32006"</f>
        <v>ADY32006</v>
      </c>
      <c r="B693" t="str">
        <f>"ADY32006"</f>
        <v>ADY32006</v>
      </c>
    </row>
    <row r="694" spans="1:2" x14ac:dyDescent="0.25">
      <c r="A694" t="str">
        <f>"ADY32009"</f>
        <v>ADY32009</v>
      </c>
      <c r="B694" t="str">
        <f>"ADY32009"</f>
        <v>ADY32009</v>
      </c>
    </row>
    <row r="695" spans="1:2" x14ac:dyDescent="0.25">
      <c r="A695" t="str">
        <f>"ADY32012"</f>
        <v>ADY32012</v>
      </c>
      <c r="B695" t="str">
        <f>"ADY32012"</f>
        <v>ADY32012</v>
      </c>
    </row>
    <row r="696" spans="1:2" x14ac:dyDescent="0.25">
      <c r="A696" t="str">
        <f>"ADY32024"</f>
        <v>ADY32024</v>
      </c>
      <c r="B696" t="str">
        <f>"ADY32024"</f>
        <v>ADY32024</v>
      </c>
    </row>
    <row r="697" spans="1:2" x14ac:dyDescent="0.25">
      <c r="A697" t="str">
        <f>"ADZS12105"</f>
        <v>ADZS12105</v>
      </c>
      <c r="B697" t="str">
        <f>"ADZS12105"</f>
        <v>ADZS12105</v>
      </c>
    </row>
    <row r="698" spans="1:2" x14ac:dyDescent="0.25">
      <c r="A698" t="str">
        <f>"ADZS12112"</f>
        <v>ADZS12112</v>
      </c>
      <c r="B698" t="str">
        <f>"ADZS12112"</f>
        <v>ADZS12112</v>
      </c>
    </row>
    <row r="699" spans="1:2" x14ac:dyDescent="0.25">
      <c r="A699" t="str">
        <f>"ADZS12124"</f>
        <v>ADZS12124</v>
      </c>
      <c r="B699" t="str">
        <f>"ADZS12124"</f>
        <v>ADZS12124</v>
      </c>
    </row>
    <row r="700" spans="1:2" x14ac:dyDescent="0.25">
      <c r="A700" t="str">
        <f>"ADZS22105"</f>
        <v>ADZS22105</v>
      </c>
      <c r="B700" t="str">
        <f>"ADZS22105"</f>
        <v>ADZS22105</v>
      </c>
    </row>
    <row r="701" spans="1:2" x14ac:dyDescent="0.25">
      <c r="A701" t="str">
        <f>"ADZS22112"</f>
        <v>ADZS22112</v>
      </c>
      <c r="B701" t="str">
        <f>"ADZS22112"</f>
        <v>ADZS22112</v>
      </c>
    </row>
    <row r="702" spans="1:2" x14ac:dyDescent="0.25">
      <c r="A702" t="str">
        <f>"ADZS22124"</f>
        <v>ADZS22124</v>
      </c>
      <c r="B702" t="str">
        <f>"ADZS22124"</f>
        <v>ADZS22124</v>
      </c>
    </row>
    <row r="703" spans="1:2" x14ac:dyDescent="0.25">
      <c r="A703" t="str">
        <f>"AEBN11112"</f>
        <v>AEBN11112</v>
      </c>
      <c r="B703" t="str">
        <f>"AEBN11112"</f>
        <v>AEBN11112</v>
      </c>
    </row>
    <row r="704" spans="1:2" x14ac:dyDescent="0.25">
      <c r="A704" t="str">
        <f>"AECN11012"</f>
        <v>AECN11012</v>
      </c>
      <c r="B704" t="str">
        <f>"AECN11012"</f>
        <v>AECN11012</v>
      </c>
    </row>
    <row r="705" spans="1:2" x14ac:dyDescent="0.25">
      <c r="A705" t="str">
        <f>"AEP17012"</f>
        <v>AEP17012</v>
      </c>
      <c r="B705" t="str">
        <f>"AEP17012"</f>
        <v>AEP17012</v>
      </c>
    </row>
    <row r="706" spans="1:2" x14ac:dyDescent="0.25">
      <c r="A706" t="str">
        <f>"AEP17024"</f>
        <v>AEP17024</v>
      </c>
      <c r="B706" t="str">
        <f>"AEP17024"</f>
        <v>AEP17024</v>
      </c>
    </row>
    <row r="707" spans="1:2" x14ac:dyDescent="0.25">
      <c r="A707" t="str">
        <f>"AEP18012"</f>
        <v>AEP18012</v>
      </c>
      <c r="B707" t="str">
        <f>"AEP18012"</f>
        <v>AEP18012</v>
      </c>
    </row>
    <row r="708" spans="1:2" x14ac:dyDescent="0.25">
      <c r="A708" t="str">
        <f>"AEP18024"</f>
        <v>AEP18024</v>
      </c>
      <c r="B708" t="str">
        <f>"AEP18024"</f>
        <v>AEP18024</v>
      </c>
    </row>
    <row r="709" spans="1:2" x14ac:dyDescent="0.25">
      <c r="A709" t="str">
        <f>"AEP19012"</f>
        <v>AEP19012</v>
      </c>
      <c r="B709" t="str">
        <f>"AEP19012"</f>
        <v>AEP19012</v>
      </c>
    </row>
    <row r="710" spans="1:2" x14ac:dyDescent="0.25">
      <c r="A710" t="str">
        <f>"AEP19024"</f>
        <v>AEP19024</v>
      </c>
      <c r="B710" t="str">
        <f>"AEP19024"</f>
        <v>AEP19024</v>
      </c>
    </row>
    <row r="711" spans="1:2" x14ac:dyDescent="0.25">
      <c r="A711" t="str">
        <f>"AEP31012J"</f>
        <v>AEP31012J</v>
      </c>
      <c r="B711" t="str">
        <f>"AEP31012"</f>
        <v>AEP31012</v>
      </c>
    </row>
    <row r="712" spans="1:2" x14ac:dyDescent="0.25">
      <c r="A712" t="str">
        <f>"AEP31024J"</f>
        <v>AEP31024J</v>
      </c>
      <c r="B712" t="str">
        <f>"AEP31024"</f>
        <v>AEP31024</v>
      </c>
    </row>
    <row r="713" spans="1:2" x14ac:dyDescent="0.25">
      <c r="A713" t="str">
        <f>"AEP31048J"</f>
        <v>AEP31048J</v>
      </c>
      <c r="B713" t="str">
        <f>"AEP31048"</f>
        <v>AEP31048</v>
      </c>
    </row>
    <row r="714" spans="1:2" x14ac:dyDescent="0.25">
      <c r="A714" t="str">
        <f>"AEP51012J"</f>
        <v>AEP51012J</v>
      </c>
      <c r="B714" t="str">
        <f>"AEP51012"</f>
        <v>AEP51012</v>
      </c>
    </row>
    <row r="715" spans="1:2" x14ac:dyDescent="0.25">
      <c r="A715" t="str">
        <f>"AEP51024J"</f>
        <v>AEP51024J</v>
      </c>
      <c r="B715" t="str">
        <f>"AEP51024"</f>
        <v>AEP51024</v>
      </c>
    </row>
    <row r="716" spans="1:2" x14ac:dyDescent="0.25">
      <c r="A716" t="str">
        <f>"AEP51048J"</f>
        <v>AEP51048J</v>
      </c>
      <c r="B716" t="str">
        <f>"AEP51048"</f>
        <v>AEP51048</v>
      </c>
    </row>
    <row r="717" spans="1:2" x14ac:dyDescent="0.25">
      <c r="A717" t="str">
        <f>"AEP510X0J"</f>
        <v>AEP510X0J</v>
      </c>
      <c r="B717" t="str">
        <f>"AEP510X0"</f>
        <v>AEP510X0</v>
      </c>
    </row>
    <row r="718" spans="1:2" x14ac:dyDescent="0.25">
      <c r="A718" t="str">
        <f>"AEP52012"</f>
        <v>AEP52012</v>
      </c>
      <c r="B718" t="str">
        <f>"AEP52012"</f>
        <v>AEP52012</v>
      </c>
    </row>
    <row r="719" spans="1:2" x14ac:dyDescent="0.25">
      <c r="A719" t="str">
        <f>"AEP52024"</f>
        <v>AEP52024</v>
      </c>
      <c r="B719" t="str">
        <f>"AEP52024"</f>
        <v>AEP52024</v>
      </c>
    </row>
    <row r="720" spans="1:2" x14ac:dyDescent="0.25">
      <c r="A720" t="str">
        <f>"AEQ10410"</f>
        <v>AEQ10410</v>
      </c>
      <c r="B720" t="str">
        <f>"AEQ10410"</f>
        <v>AEQ10410</v>
      </c>
    </row>
    <row r="721" spans="1:2" x14ac:dyDescent="0.25">
      <c r="A721" t="str">
        <f>"AEQ10417"</f>
        <v>AEQ10417</v>
      </c>
      <c r="B721" t="str">
        <f>"AEQ10417"</f>
        <v>AEQ10417</v>
      </c>
    </row>
    <row r="722" spans="1:2" x14ac:dyDescent="0.25">
      <c r="A722" t="str">
        <f>"AEQ10418"</f>
        <v>AEQ10418</v>
      </c>
      <c r="B722" t="str">
        <f>"AEQ10418"</f>
        <v>AEQ10418</v>
      </c>
    </row>
    <row r="723" spans="1:2" x14ac:dyDescent="0.25">
      <c r="A723" t="str">
        <f>"AEQ11510"</f>
        <v>AEQ11510</v>
      </c>
      <c r="B723" t="str">
        <f>"AEQ11510"</f>
        <v>AEQ11510</v>
      </c>
    </row>
    <row r="724" spans="1:2" x14ac:dyDescent="0.25">
      <c r="A724" t="str">
        <f>"AEQ11517"</f>
        <v>AEQ11517</v>
      </c>
      <c r="B724" t="str">
        <f>"AEQ11517"</f>
        <v>AEQ11517</v>
      </c>
    </row>
    <row r="725" spans="1:2" x14ac:dyDescent="0.25">
      <c r="A725" t="str">
        <f>"AEQ11518"</f>
        <v>AEQ11518</v>
      </c>
      <c r="B725" t="str">
        <f>"AEQ11518"</f>
        <v>AEQ11518</v>
      </c>
    </row>
    <row r="726" spans="1:2" x14ac:dyDescent="0.25">
      <c r="A726" t="str">
        <f>"AEV110242J"</f>
        <v>AEV110242J</v>
      </c>
      <c r="B726" t="str">
        <f>"AEV110242"</f>
        <v>AEV110242</v>
      </c>
    </row>
    <row r="727" spans="1:2" x14ac:dyDescent="0.25">
      <c r="A727" t="str">
        <f>"AEV14024"</f>
        <v>AEV14024</v>
      </c>
      <c r="B727" t="str">
        <f>"AEV14024"</f>
        <v>AEV14024</v>
      </c>
    </row>
    <row r="728" spans="1:2" x14ac:dyDescent="0.25">
      <c r="A728" t="str">
        <f>"AEV17012"</f>
        <v>AEV17012</v>
      </c>
      <c r="B728" t="str">
        <f>"AEV17012"</f>
        <v>AEV17012</v>
      </c>
    </row>
    <row r="729" spans="1:2" x14ac:dyDescent="0.25">
      <c r="A729" t="str">
        <f>"AEV17024"</f>
        <v>AEV17024</v>
      </c>
      <c r="B729" t="str">
        <f>"AEV17024"</f>
        <v>AEV17024</v>
      </c>
    </row>
    <row r="730" spans="1:2" x14ac:dyDescent="0.25">
      <c r="A730" t="str">
        <f>"AEV19012J"</f>
        <v>AEV19012J</v>
      </c>
      <c r="B730" t="str">
        <f>"AEV19012"</f>
        <v>AEV19012</v>
      </c>
    </row>
    <row r="731" spans="1:2" x14ac:dyDescent="0.25">
      <c r="A731" t="str">
        <f>"AEV31012"</f>
        <v>AEV31012</v>
      </c>
      <c r="B731" t="str">
        <f>"AEV31012"</f>
        <v>AEV31012</v>
      </c>
    </row>
    <row r="732" spans="1:2" x14ac:dyDescent="0.25">
      <c r="A732" t="str">
        <f>"AEV31024"</f>
        <v>AEV31024</v>
      </c>
      <c r="B732" t="str">
        <f>"AEV31024"</f>
        <v>AEV31024</v>
      </c>
    </row>
    <row r="733" spans="1:2" x14ac:dyDescent="0.25">
      <c r="A733" t="str">
        <f>"AEV51012"</f>
        <v>AEV51012</v>
      </c>
      <c r="B733" t="str">
        <f>"AEV51012"</f>
        <v>AEV51012</v>
      </c>
    </row>
    <row r="734" spans="1:2" x14ac:dyDescent="0.25">
      <c r="A734" t="str">
        <f>"AEVD111"</f>
        <v>AEVD111</v>
      </c>
      <c r="B734" t="str">
        <f>"AEVD111"</f>
        <v>AEVD111</v>
      </c>
    </row>
    <row r="735" spans="1:2" x14ac:dyDescent="0.25">
      <c r="A735" t="str">
        <f>"AEVS16012"</f>
        <v>AEVS16012</v>
      </c>
      <c r="B735" t="str">
        <f>"AEVS16012"</f>
        <v>AEVS16012</v>
      </c>
    </row>
    <row r="736" spans="1:2" x14ac:dyDescent="0.25">
      <c r="A736" t="str">
        <f>"AEVS960122"</f>
        <v>AEVS960122</v>
      </c>
      <c r="B736" t="str">
        <f>"AEVS960122"</f>
        <v>AEVS960122</v>
      </c>
    </row>
    <row r="737" spans="1:2" x14ac:dyDescent="0.25">
      <c r="A737" t="str">
        <f>"AGN20003J"</f>
        <v>AGN20003J</v>
      </c>
      <c r="B737" t="str">
        <f>"AGN20003"</f>
        <v>AGN20003</v>
      </c>
    </row>
    <row r="738" spans="1:2" x14ac:dyDescent="0.25">
      <c r="A738" t="str">
        <f>"AGN20006J"</f>
        <v>AGN20006J</v>
      </c>
      <c r="B738" t="str">
        <f>"AGN20006"</f>
        <v>AGN20006</v>
      </c>
    </row>
    <row r="739" spans="1:2" x14ac:dyDescent="0.25">
      <c r="A739" t="str">
        <f>"AGN20009J"</f>
        <v>AGN20009J</v>
      </c>
      <c r="B739" t="str">
        <f>"AGN20009"</f>
        <v>AGN20009</v>
      </c>
    </row>
    <row r="740" spans="1:2" x14ac:dyDescent="0.25">
      <c r="A740" t="str">
        <f>"AGN20012J"</f>
        <v>AGN20012J</v>
      </c>
      <c r="B740" t="str">
        <f>"AGN20012"</f>
        <v>AGN20012</v>
      </c>
    </row>
    <row r="741" spans="1:2" x14ac:dyDescent="0.25">
      <c r="A741" t="str">
        <f>"AGN20024J"</f>
        <v>AGN20024J</v>
      </c>
      <c r="B741" t="str">
        <f>"AGN20024"</f>
        <v>AGN20024</v>
      </c>
    </row>
    <row r="742" spans="1:2" x14ac:dyDescent="0.25">
      <c r="A742" t="str">
        <f>"AGN2004HJ"</f>
        <v>AGN2004HJ</v>
      </c>
      <c r="B742" t="str">
        <f>"AGN2004H"</f>
        <v>AGN2004H</v>
      </c>
    </row>
    <row r="743" spans="1:2" x14ac:dyDescent="0.25">
      <c r="A743" t="str">
        <f>"AGN200A03J"</f>
        <v>AGN200A03J</v>
      </c>
      <c r="B743" t="str">
        <f>"AGN200A03"</f>
        <v>AGN200A03</v>
      </c>
    </row>
    <row r="744" spans="1:2" x14ac:dyDescent="0.25">
      <c r="A744" t="str">
        <f>"AGN200A03ZJ"</f>
        <v>AGN200A03ZJ</v>
      </c>
      <c r="B744" t="str">
        <f>"AGN200A03Z"</f>
        <v>AGN200A03Z</v>
      </c>
    </row>
    <row r="745" spans="1:2" x14ac:dyDescent="0.25">
      <c r="A745" t="str">
        <f>"AGN200A06J"</f>
        <v>AGN200A06J</v>
      </c>
      <c r="B745" t="str">
        <f>"AGN200A06"</f>
        <v>AGN200A06</v>
      </c>
    </row>
    <row r="746" spans="1:2" x14ac:dyDescent="0.25">
      <c r="A746" t="str">
        <f>"AGN200A06Z"</f>
        <v>AGN200A06Z</v>
      </c>
      <c r="B746" t="str">
        <f>"AGN200A06Z"</f>
        <v>AGN200A06Z</v>
      </c>
    </row>
    <row r="747" spans="1:2" x14ac:dyDescent="0.25">
      <c r="A747" t="str">
        <f>"AGN200A09J"</f>
        <v>AGN200A09J</v>
      </c>
      <c r="B747" t="str">
        <f>"AGN200A09"</f>
        <v>AGN200A09</v>
      </c>
    </row>
    <row r="748" spans="1:2" x14ac:dyDescent="0.25">
      <c r="A748" t="str">
        <f>"AGN200A09ZJ"</f>
        <v>AGN200A09ZJ</v>
      </c>
      <c r="B748" t="str">
        <f>"AGN200A09Z"</f>
        <v>AGN200A09Z</v>
      </c>
    </row>
    <row r="749" spans="1:2" x14ac:dyDescent="0.25">
      <c r="A749" t="str">
        <f>"AGN200A12J"</f>
        <v>AGN200A12J</v>
      </c>
      <c r="B749" t="str">
        <f>"AGN200A12"</f>
        <v>AGN200A12</v>
      </c>
    </row>
    <row r="750" spans="1:2" x14ac:dyDescent="0.25">
      <c r="A750" t="str">
        <f>"AGN200A12Y"</f>
        <v>AGN200A12Y</v>
      </c>
      <c r="B750" t="str">
        <f>"AGN200A12Y"</f>
        <v>AGN200A12Y</v>
      </c>
    </row>
    <row r="751" spans="1:2" x14ac:dyDescent="0.25">
      <c r="A751" t="str">
        <f>"AGN200A12ZJ"</f>
        <v>AGN200A12ZJ</v>
      </c>
      <c r="B751" t="str">
        <f>"AGN200A12Z"</f>
        <v>AGN200A12Z</v>
      </c>
    </row>
    <row r="752" spans="1:2" x14ac:dyDescent="0.25">
      <c r="A752" t="str">
        <f>"AGN200A24J"</f>
        <v>AGN200A24J</v>
      </c>
      <c r="B752" t="str">
        <f>"AGN200A24"</f>
        <v>AGN200A24</v>
      </c>
    </row>
    <row r="753" spans="1:2" x14ac:dyDescent="0.25">
      <c r="A753" t="str">
        <f>"AGN200A24ZJ"</f>
        <v>AGN200A24ZJ</v>
      </c>
      <c r="B753" t="str">
        <f>"AGN200A24Z"</f>
        <v>AGN200A24Z</v>
      </c>
    </row>
    <row r="754" spans="1:2" x14ac:dyDescent="0.25">
      <c r="A754" t="str">
        <f>"AGN200A4HJ"</f>
        <v>AGN200A4HJ</v>
      </c>
      <c r="B754" t="str">
        <f>"AGN200A4H"</f>
        <v>AGN200A4H</v>
      </c>
    </row>
    <row r="755" spans="1:2" x14ac:dyDescent="0.25">
      <c r="A755" t="str">
        <f>"AGN200A4HY"</f>
        <v>AGN200A4HY</v>
      </c>
      <c r="B755" t="str">
        <f>"AGN200A4HY"</f>
        <v>AGN200A4HY</v>
      </c>
    </row>
    <row r="756" spans="1:2" x14ac:dyDescent="0.25">
      <c r="A756" t="str">
        <f>"AGN200A4HZJ"</f>
        <v>AGN200A4HZJ</v>
      </c>
      <c r="B756" t="str">
        <f>"AGN200A4HZ"</f>
        <v>AGN200A4HZ</v>
      </c>
    </row>
    <row r="757" spans="1:2" x14ac:dyDescent="0.25">
      <c r="A757" t="str">
        <f>"AGN200S03J"</f>
        <v>AGN200S03J</v>
      </c>
      <c r="B757" t="str">
        <f>"AGN200S03"</f>
        <v>AGN200S03</v>
      </c>
    </row>
    <row r="758" spans="1:2" x14ac:dyDescent="0.25">
      <c r="A758" t="str">
        <f>"AGN200S03XJ"</f>
        <v>AGN200S03XJ</v>
      </c>
      <c r="B758" t="str">
        <f>"AGN200S03X"</f>
        <v>AGN200S03X</v>
      </c>
    </row>
    <row r="759" spans="1:2" x14ac:dyDescent="0.25">
      <c r="A759" t="str">
        <f>"AGN200S03Y"</f>
        <v>AGN200S03Y</v>
      </c>
      <c r="B759" t="str">
        <f>"AGN200S03Y"</f>
        <v>AGN200S03Y</v>
      </c>
    </row>
    <row r="760" spans="1:2" x14ac:dyDescent="0.25">
      <c r="A760" t="str">
        <f>"AGN200S03ZJ"</f>
        <v>AGN200S03ZJ</v>
      </c>
      <c r="B760" t="str">
        <f>"AGN200S03Z"</f>
        <v>AGN200S03Z</v>
      </c>
    </row>
    <row r="761" spans="1:2" x14ac:dyDescent="0.25">
      <c r="A761" t="str">
        <f>"AGN200S06J"</f>
        <v>AGN200S06J</v>
      </c>
      <c r="B761" t="str">
        <f>"AGN200S06"</f>
        <v>AGN200S06</v>
      </c>
    </row>
    <row r="762" spans="1:2" x14ac:dyDescent="0.25">
      <c r="A762" t="str">
        <f>"AGN200S06ZJ"</f>
        <v>AGN200S06ZJ</v>
      </c>
      <c r="B762" t="str">
        <f>"AGN200S06Z"</f>
        <v>AGN200S06Z</v>
      </c>
    </row>
    <row r="763" spans="1:2" x14ac:dyDescent="0.25">
      <c r="A763" t="str">
        <f>"AGN200S09J"</f>
        <v>AGN200S09J</v>
      </c>
      <c r="B763" t="str">
        <f>"AGN200S09"</f>
        <v>AGN200S09</v>
      </c>
    </row>
    <row r="764" spans="1:2" x14ac:dyDescent="0.25">
      <c r="A764" t="str">
        <f>"AGN200S09ZJ"</f>
        <v>AGN200S09ZJ</v>
      </c>
      <c r="B764" t="str">
        <f>"AGN200S09Z"</f>
        <v>AGN200S09Z</v>
      </c>
    </row>
    <row r="765" spans="1:2" x14ac:dyDescent="0.25">
      <c r="A765" t="str">
        <f>"AGN200S12J"</f>
        <v>AGN200S12J</v>
      </c>
      <c r="B765" t="str">
        <f>"AGN200S12"</f>
        <v>AGN200S12</v>
      </c>
    </row>
    <row r="766" spans="1:2" x14ac:dyDescent="0.25">
      <c r="A766" t="str">
        <f>"AGN200S12Y"</f>
        <v>AGN200S12Y</v>
      </c>
      <c r="B766" t="str">
        <f>"AGN200S12Y"</f>
        <v>AGN200S12Y</v>
      </c>
    </row>
    <row r="767" spans="1:2" x14ac:dyDescent="0.25">
      <c r="A767" t="str">
        <f>"AGN200S12ZJ"</f>
        <v>AGN200S12ZJ</v>
      </c>
      <c r="B767" t="str">
        <f>"AGN200S12Z"</f>
        <v>AGN200S12Z</v>
      </c>
    </row>
    <row r="768" spans="1:2" x14ac:dyDescent="0.25">
      <c r="A768" t="str">
        <f>"AGN200S24J"</f>
        <v>AGN200S24J</v>
      </c>
      <c r="B768" t="str">
        <f>"AGN200S24"</f>
        <v>AGN200S24</v>
      </c>
    </row>
    <row r="769" spans="1:2" x14ac:dyDescent="0.25">
      <c r="A769" t="str">
        <f>"AGN200S24Y"</f>
        <v>AGN200S24Y</v>
      </c>
      <c r="B769" t="str">
        <f>"AGN200S24Y"</f>
        <v>AGN200S24Y</v>
      </c>
    </row>
    <row r="770" spans="1:2" x14ac:dyDescent="0.25">
      <c r="A770" t="str">
        <f>"AGN200S24Z"</f>
        <v>AGN200S24Z</v>
      </c>
      <c r="B770" t="str">
        <f>"AGN200S24Z"</f>
        <v>AGN200S24Z</v>
      </c>
    </row>
    <row r="771" spans="1:2" x14ac:dyDescent="0.25">
      <c r="A771" t="str">
        <f>"AGN200S4HJ"</f>
        <v>AGN200S4HJ</v>
      </c>
      <c r="B771" t="str">
        <f>"AGN200S4H"</f>
        <v>AGN200S4H</v>
      </c>
    </row>
    <row r="772" spans="1:2" x14ac:dyDescent="0.25">
      <c r="A772" t="str">
        <f>"AGN200S4HZJ"</f>
        <v>AGN200S4HZJ</v>
      </c>
      <c r="B772" t="str">
        <f>"AGN200S4HZ"</f>
        <v>AGN200S4HZ</v>
      </c>
    </row>
    <row r="773" spans="1:2" x14ac:dyDescent="0.25">
      <c r="A773" t="str">
        <f>"AGN21003J"</f>
        <v>AGN21003J</v>
      </c>
      <c r="B773" t="str">
        <f>"AGN21003"</f>
        <v>AGN21003</v>
      </c>
    </row>
    <row r="774" spans="1:2" x14ac:dyDescent="0.25">
      <c r="A774" t="str">
        <f>"AGN21006J"</f>
        <v>AGN21006J</v>
      </c>
      <c r="B774" t="str">
        <f>"AGN21006"</f>
        <v>AGN21006</v>
      </c>
    </row>
    <row r="775" spans="1:2" x14ac:dyDescent="0.25">
      <c r="A775" t="str">
        <f>"AGN21009J"</f>
        <v>AGN21009J</v>
      </c>
      <c r="B775" t="str">
        <f>"AGN21009"</f>
        <v>AGN21009</v>
      </c>
    </row>
    <row r="776" spans="1:2" x14ac:dyDescent="0.25">
      <c r="A776" t="str">
        <f>"AGN21012J"</f>
        <v>AGN21012J</v>
      </c>
      <c r="B776" t="str">
        <f>"AGN21012"</f>
        <v>AGN21012</v>
      </c>
    </row>
    <row r="777" spans="1:2" x14ac:dyDescent="0.25">
      <c r="A777" t="str">
        <f>"AGN21024J"</f>
        <v>AGN21024J</v>
      </c>
      <c r="B777" t="str">
        <f>"AGN21024"</f>
        <v>AGN21024</v>
      </c>
    </row>
    <row r="778" spans="1:2" x14ac:dyDescent="0.25">
      <c r="A778" t="str">
        <f>"AGN2104HJ"</f>
        <v>AGN2104HJ</v>
      </c>
      <c r="B778" t="str">
        <f>"AGN2104H"</f>
        <v>AGN2104H</v>
      </c>
    </row>
    <row r="779" spans="1:2" x14ac:dyDescent="0.25">
      <c r="A779" t="str">
        <f>"AGN210A03J"</f>
        <v>AGN210A03J</v>
      </c>
      <c r="B779" t="str">
        <f>"AGN210A03"</f>
        <v>AGN210A03</v>
      </c>
    </row>
    <row r="780" spans="1:2" x14ac:dyDescent="0.25">
      <c r="A780" t="str">
        <f>"AGN210A03ZJ"</f>
        <v>AGN210A03ZJ</v>
      </c>
      <c r="B780" t="str">
        <f>"AGN210A03Z"</f>
        <v>AGN210A03Z</v>
      </c>
    </row>
    <row r="781" spans="1:2" x14ac:dyDescent="0.25">
      <c r="A781" t="str">
        <f>"AGN210A06J"</f>
        <v>AGN210A06J</v>
      </c>
      <c r="B781" t="str">
        <f>"AGN210A06"</f>
        <v>AGN210A06</v>
      </c>
    </row>
    <row r="782" spans="1:2" x14ac:dyDescent="0.25">
      <c r="A782" t="str">
        <f>"AGN210A09"</f>
        <v>AGN210A09</v>
      </c>
      <c r="B782" t="str">
        <f>"AGN210A09"</f>
        <v>AGN210A09</v>
      </c>
    </row>
    <row r="783" spans="1:2" x14ac:dyDescent="0.25">
      <c r="A783" t="str">
        <f>"AGN210A09Z"</f>
        <v>AGN210A09Z</v>
      </c>
      <c r="B783" t="str">
        <f>"AGN210A09Z"</f>
        <v>AGN210A09Z</v>
      </c>
    </row>
    <row r="784" spans="1:2" x14ac:dyDescent="0.25">
      <c r="A784" t="str">
        <f>"AGN210A12J"</f>
        <v>AGN210A12J</v>
      </c>
      <c r="B784" t="str">
        <f>"AGN210A12"</f>
        <v>AGN210A12</v>
      </c>
    </row>
    <row r="785" spans="1:2" x14ac:dyDescent="0.25">
      <c r="A785" t="str">
        <f>"AGN210A12ZJ"</f>
        <v>AGN210A12ZJ</v>
      </c>
      <c r="B785" t="str">
        <f>"AGN210A12Z"</f>
        <v>AGN210A12Z</v>
      </c>
    </row>
    <row r="786" spans="1:2" x14ac:dyDescent="0.25">
      <c r="A786" t="str">
        <f>"AGN210A24J"</f>
        <v>AGN210A24J</v>
      </c>
      <c r="B786" t="str">
        <f>"AGN210A24"</f>
        <v>AGN210A24</v>
      </c>
    </row>
    <row r="787" spans="1:2" x14ac:dyDescent="0.25">
      <c r="A787" t="str">
        <f>"AGN210A24Z"</f>
        <v>AGN210A24Z</v>
      </c>
      <c r="B787" t="str">
        <f>"AGN210A24Z"</f>
        <v>AGN210A24Z</v>
      </c>
    </row>
    <row r="788" spans="1:2" x14ac:dyDescent="0.25">
      <c r="A788" t="str">
        <f>"AGN210A4HJ"</f>
        <v>AGN210A4HJ</v>
      </c>
      <c r="B788" t="str">
        <f>"AGN210A4H"</f>
        <v>AGN210A4H</v>
      </c>
    </row>
    <row r="789" spans="1:2" x14ac:dyDescent="0.25">
      <c r="A789" t="str">
        <f>"AGN210A4HZJ"</f>
        <v>AGN210A4HZJ</v>
      </c>
      <c r="B789" t="str">
        <f>"AGN210A4HZ"</f>
        <v>AGN210A4HZ</v>
      </c>
    </row>
    <row r="790" spans="1:2" x14ac:dyDescent="0.25">
      <c r="A790" t="str">
        <f>"AGN210S03J"</f>
        <v>AGN210S03J</v>
      </c>
      <c r="B790" t="str">
        <f>"AGN210S03"</f>
        <v>AGN210S03</v>
      </c>
    </row>
    <row r="791" spans="1:2" x14ac:dyDescent="0.25">
      <c r="A791" t="str">
        <f>"AGN210S03ZJ"</f>
        <v>AGN210S03ZJ</v>
      </c>
      <c r="B791" t="str">
        <f>"AGN210S03Z"</f>
        <v>AGN210S03Z</v>
      </c>
    </row>
    <row r="792" spans="1:2" x14ac:dyDescent="0.25">
      <c r="A792" t="str">
        <f>"AGN210S06"</f>
        <v>AGN210S06</v>
      </c>
      <c r="B792" t="str">
        <f>"AGN210S06"</f>
        <v>AGN210S06</v>
      </c>
    </row>
    <row r="793" spans="1:2" x14ac:dyDescent="0.25">
      <c r="A793" t="str">
        <f>"AGN210S06ZJ"</f>
        <v>AGN210S06ZJ</v>
      </c>
      <c r="B793" t="str">
        <f>"AGN210S06Z"</f>
        <v>AGN210S06Z</v>
      </c>
    </row>
    <row r="794" spans="1:2" x14ac:dyDescent="0.25">
      <c r="A794" t="str">
        <f>"AGN210S09J"</f>
        <v>AGN210S09J</v>
      </c>
      <c r="B794" t="str">
        <f>"AGN210S09"</f>
        <v>AGN210S09</v>
      </c>
    </row>
    <row r="795" spans="1:2" x14ac:dyDescent="0.25">
      <c r="A795" t="str">
        <f>"AGN210S09Z"</f>
        <v>AGN210S09Z</v>
      </c>
      <c r="B795" t="str">
        <f>"AGN210S09Z"</f>
        <v>AGN210S09Z</v>
      </c>
    </row>
    <row r="796" spans="1:2" x14ac:dyDescent="0.25">
      <c r="A796" t="str">
        <f>"AGN210S12J"</f>
        <v>AGN210S12J</v>
      </c>
      <c r="B796" t="str">
        <f>"AGN210S12"</f>
        <v>AGN210S12</v>
      </c>
    </row>
    <row r="797" spans="1:2" x14ac:dyDescent="0.25">
      <c r="A797" t="str">
        <f>"AGN210S12Z"</f>
        <v>AGN210S12Z</v>
      </c>
      <c r="B797" t="str">
        <f>"AGN210S12Z"</f>
        <v>AGN210S12Z</v>
      </c>
    </row>
    <row r="798" spans="1:2" x14ac:dyDescent="0.25">
      <c r="A798" t="str">
        <f>"AGN210S24J"</f>
        <v>AGN210S24J</v>
      </c>
      <c r="B798" t="str">
        <f>"AGN210S24"</f>
        <v>AGN210S24</v>
      </c>
    </row>
    <row r="799" spans="1:2" x14ac:dyDescent="0.25">
      <c r="A799" t="str">
        <f>"AGN210S4HJ"</f>
        <v>AGN210S4HJ</v>
      </c>
      <c r="B799" t="str">
        <f>"AGN210S4H"</f>
        <v>AGN210S4H</v>
      </c>
    </row>
    <row r="800" spans="1:2" x14ac:dyDescent="0.25">
      <c r="A800" t="str">
        <f>"AGN210S4HZJ"</f>
        <v>AGN210S4HZJ</v>
      </c>
      <c r="B800" t="str">
        <f>"AGN210S4HZ"</f>
        <v>AGN210S4HZ</v>
      </c>
    </row>
    <row r="801" spans="1:2" x14ac:dyDescent="0.25">
      <c r="A801" t="str">
        <f>"AGN26003"</f>
        <v>AGN26003</v>
      </c>
      <c r="B801" t="str">
        <f>"AGN26003"</f>
        <v>AGN26003</v>
      </c>
    </row>
    <row r="802" spans="1:2" x14ac:dyDescent="0.25">
      <c r="A802" t="str">
        <f>"AGN26006"</f>
        <v>AGN26006</v>
      </c>
      <c r="B802" t="str">
        <f>"AGN26006"</f>
        <v>AGN26006</v>
      </c>
    </row>
    <row r="803" spans="1:2" x14ac:dyDescent="0.25">
      <c r="A803" t="str">
        <f>"AGN26009"</f>
        <v>AGN26009</v>
      </c>
      <c r="B803" t="str">
        <f>"AGN26009"</f>
        <v>AGN26009</v>
      </c>
    </row>
    <row r="804" spans="1:2" x14ac:dyDescent="0.25">
      <c r="A804" t="str">
        <f>"AGN26012"</f>
        <v>AGN26012</v>
      </c>
      <c r="B804" t="str">
        <f>"AGN26012"</f>
        <v>AGN26012</v>
      </c>
    </row>
    <row r="805" spans="1:2" x14ac:dyDescent="0.25">
      <c r="A805" t="str">
        <f>"AGN26024"</f>
        <v>AGN26024</v>
      </c>
      <c r="B805" t="str">
        <f>"AGN26024"</f>
        <v>AGN26024</v>
      </c>
    </row>
    <row r="806" spans="1:2" x14ac:dyDescent="0.25">
      <c r="A806" t="str">
        <f>"AGN2604H"</f>
        <v>AGN2604H</v>
      </c>
      <c r="B806" t="str">
        <f>"AGN2604H"</f>
        <v>AGN2604H</v>
      </c>
    </row>
    <row r="807" spans="1:2" x14ac:dyDescent="0.25">
      <c r="A807" t="str">
        <f>"AGN260A03"</f>
        <v>AGN260A03</v>
      </c>
      <c r="B807" t="str">
        <f>"AGN260A03"</f>
        <v>AGN260A03</v>
      </c>
    </row>
    <row r="808" spans="1:2" x14ac:dyDescent="0.25">
      <c r="A808" t="str">
        <f>"AGN260A06"</f>
        <v>AGN260A06</v>
      </c>
      <c r="B808" t="str">
        <f>"AGN260A06"</f>
        <v>AGN260A06</v>
      </c>
    </row>
    <row r="809" spans="1:2" x14ac:dyDescent="0.25">
      <c r="A809" t="str">
        <f>"AGN260A09"</f>
        <v>AGN260A09</v>
      </c>
      <c r="B809" t="str">
        <f>"AGN260A09"</f>
        <v>AGN260A09</v>
      </c>
    </row>
    <row r="810" spans="1:2" x14ac:dyDescent="0.25">
      <c r="A810" t="str">
        <f>"AGN260A12"</f>
        <v>AGN260A12</v>
      </c>
      <c r="B810" t="str">
        <f>"AGN260A12"</f>
        <v>AGN260A12</v>
      </c>
    </row>
    <row r="811" spans="1:2" x14ac:dyDescent="0.25">
      <c r="A811" t="str">
        <f>"AGN260A24"</f>
        <v>AGN260A24</v>
      </c>
      <c r="B811" t="str">
        <f>"AGN260A24"</f>
        <v>AGN260A24</v>
      </c>
    </row>
    <row r="812" spans="1:2" x14ac:dyDescent="0.25">
      <c r="A812" t="str">
        <f>"AGN260A24Z"</f>
        <v>AGN260A24Z</v>
      </c>
      <c r="B812" t="str">
        <f>"AGN260A24Z"</f>
        <v>AGN260A24Z</v>
      </c>
    </row>
    <row r="813" spans="1:2" x14ac:dyDescent="0.25">
      <c r="A813" t="str">
        <f>"AGN260A4H"</f>
        <v>AGN260A4H</v>
      </c>
      <c r="B813" t="str">
        <f>"AGN260A4H"</f>
        <v>AGN260A4H</v>
      </c>
    </row>
    <row r="814" spans="1:2" x14ac:dyDescent="0.25">
      <c r="A814" t="str">
        <f>"AGN260S03"</f>
        <v>AGN260S03</v>
      </c>
      <c r="B814" t="str">
        <f>"AGN260S03"</f>
        <v>AGN260S03</v>
      </c>
    </row>
    <row r="815" spans="1:2" x14ac:dyDescent="0.25">
      <c r="A815" t="str">
        <f>"AGN260S09"</f>
        <v>AGN260S09</v>
      </c>
      <c r="B815" t="str">
        <f>"AGN260S09"</f>
        <v>AGN260S09</v>
      </c>
    </row>
    <row r="816" spans="1:2" x14ac:dyDescent="0.25">
      <c r="A816" t="str">
        <f>"AGN260S12"</f>
        <v>AGN260S12</v>
      </c>
      <c r="B816" t="str">
        <f>"AGN260S12"</f>
        <v>AGN260S12</v>
      </c>
    </row>
    <row r="817" spans="1:2" x14ac:dyDescent="0.25">
      <c r="A817" t="str">
        <f>"AGN260S12Z"</f>
        <v>AGN260S12Z</v>
      </c>
      <c r="B817" t="str">
        <f>"AGN260S12Z"</f>
        <v>AGN260S12Z</v>
      </c>
    </row>
    <row r="818" spans="1:2" x14ac:dyDescent="0.25">
      <c r="A818" t="str">
        <f>"AGN260S24"</f>
        <v>AGN260S24</v>
      </c>
      <c r="B818" t="str">
        <f>"AGN260S24"</f>
        <v>AGN260S24</v>
      </c>
    </row>
    <row r="819" spans="1:2" x14ac:dyDescent="0.25">
      <c r="A819" t="str">
        <f>"AGN260S24Z"</f>
        <v>AGN260S24Z</v>
      </c>
      <c r="B819" t="str">
        <f>"AGN260S24Z"</f>
        <v>AGN260S24Z</v>
      </c>
    </row>
    <row r="820" spans="1:2" x14ac:dyDescent="0.25">
      <c r="A820" t="str">
        <f>"AGQ20003J"</f>
        <v>AGQ20003J</v>
      </c>
      <c r="B820" t="str">
        <f>"AGQ20003"</f>
        <v>AGQ20003</v>
      </c>
    </row>
    <row r="821" spans="1:2" x14ac:dyDescent="0.25">
      <c r="A821" t="str">
        <f>"AGQ20006J"</f>
        <v>AGQ20006J</v>
      </c>
      <c r="B821" t="str">
        <f>"AGQ20006"</f>
        <v>AGQ20006</v>
      </c>
    </row>
    <row r="822" spans="1:2" x14ac:dyDescent="0.25">
      <c r="A822" t="str">
        <f>"AGQ20009J"</f>
        <v>AGQ20009J</v>
      </c>
      <c r="B822" t="str">
        <f>"AGQ20009"</f>
        <v>AGQ20009</v>
      </c>
    </row>
    <row r="823" spans="1:2" x14ac:dyDescent="0.25">
      <c r="A823" t="str">
        <f>"AGQ20012J"</f>
        <v>AGQ20012J</v>
      </c>
      <c r="B823" t="str">
        <f>"AGQ20012"</f>
        <v>AGQ20012</v>
      </c>
    </row>
    <row r="824" spans="1:2" x14ac:dyDescent="0.25">
      <c r="A824" t="str">
        <f>"AGQ2001HJ"</f>
        <v>AGQ2001HJ</v>
      </c>
      <c r="B824" t="str">
        <f>"AGQ2001H"</f>
        <v>AGQ2001H</v>
      </c>
    </row>
    <row r="825" spans="1:2" x14ac:dyDescent="0.25">
      <c r="A825" t="str">
        <f>"AGQ20024J"</f>
        <v>AGQ20024J</v>
      </c>
      <c r="B825" t="str">
        <f>"AGQ20024"</f>
        <v>AGQ20024</v>
      </c>
    </row>
    <row r="826" spans="1:2" x14ac:dyDescent="0.25">
      <c r="A826" t="str">
        <f>"AGQ2004HJ"</f>
        <v>AGQ2004HJ</v>
      </c>
      <c r="B826" t="str">
        <f>"AGQ2004H"</f>
        <v>AGQ2004H</v>
      </c>
    </row>
    <row r="827" spans="1:2" x14ac:dyDescent="0.25">
      <c r="A827" t="str">
        <f>"AGQ200A03J"</f>
        <v>AGQ200A03J</v>
      </c>
      <c r="B827" t="str">
        <f>"AGQ200A03"</f>
        <v>AGQ200A03</v>
      </c>
    </row>
    <row r="828" spans="1:2" x14ac:dyDescent="0.25">
      <c r="A828" t="str">
        <f>"AGQ200A03ZJ"</f>
        <v>AGQ200A03ZJ</v>
      </c>
      <c r="B828" t="str">
        <f>"AGQ200A03Z"</f>
        <v>AGQ200A03Z</v>
      </c>
    </row>
    <row r="829" spans="1:2" x14ac:dyDescent="0.25">
      <c r="A829" t="str">
        <f>"AGQ200A06J"</f>
        <v>AGQ200A06J</v>
      </c>
      <c r="B829" t="str">
        <f>"AGQ200A06"</f>
        <v>AGQ200A06</v>
      </c>
    </row>
    <row r="830" spans="1:2" x14ac:dyDescent="0.25">
      <c r="A830" t="str">
        <f>"AGQ200A06ZJ"</f>
        <v>AGQ200A06ZJ</v>
      </c>
      <c r="B830" t="str">
        <f>"AGQ200A06Z"</f>
        <v>AGQ200A06Z</v>
      </c>
    </row>
    <row r="831" spans="1:2" x14ac:dyDescent="0.25">
      <c r="A831" t="str">
        <f>"AGQ200A09J"</f>
        <v>AGQ200A09J</v>
      </c>
      <c r="B831" t="str">
        <f>"AGQ200A09"</f>
        <v>AGQ200A09</v>
      </c>
    </row>
    <row r="832" spans="1:2" x14ac:dyDescent="0.25">
      <c r="A832" t="str">
        <f>"AGQ200A09ZJ"</f>
        <v>AGQ200A09ZJ</v>
      </c>
      <c r="B832" t="str">
        <f>"AGQ200A09Z"</f>
        <v>AGQ200A09Z</v>
      </c>
    </row>
    <row r="833" spans="1:2" x14ac:dyDescent="0.25">
      <c r="A833" t="str">
        <f>"AGQ200A12J"</f>
        <v>AGQ200A12J</v>
      </c>
      <c r="B833" t="str">
        <f>"AGQ200A12"</f>
        <v>AGQ200A12</v>
      </c>
    </row>
    <row r="834" spans="1:2" x14ac:dyDescent="0.25">
      <c r="A834" t="str">
        <f>"AGQ200A12Y"</f>
        <v>AGQ200A12Y</v>
      </c>
      <c r="B834" t="str">
        <f>"AGQ200A12Y"</f>
        <v>AGQ200A12Y</v>
      </c>
    </row>
    <row r="835" spans="1:2" x14ac:dyDescent="0.25">
      <c r="A835" t="str">
        <f>"AGQ200A12ZJ"</f>
        <v>AGQ200A12ZJ</v>
      </c>
      <c r="B835" t="str">
        <f>"AGQ200A12Z"</f>
        <v>AGQ200A12Z</v>
      </c>
    </row>
    <row r="836" spans="1:2" x14ac:dyDescent="0.25">
      <c r="A836" t="str">
        <f>"AGQ200A1HJ"</f>
        <v>AGQ200A1HJ</v>
      </c>
      <c r="B836" t="str">
        <f>"AGQ200A1H"</f>
        <v>AGQ200A1H</v>
      </c>
    </row>
    <row r="837" spans="1:2" x14ac:dyDescent="0.25">
      <c r="A837" t="str">
        <f>"AGQ200A24J"</f>
        <v>AGQ200A24J</v>
      </c>
      <c r="B837" t="str">
        <f>"AGQ200A24"</f>
        <v>AGQ200A24</v>
      </c>
    </row>
    <row r="838" spans="1:2" x14ac:dyDescent="0.25">
      <c r="A838" t="str">
        <f>"AGQ200A24Y"</f>
        <v>AGQ200A24Y</v>
      </c>
      <c r="B838" t="str">
        <f>"AGQ200A24Y"</f>
        <v>AGQ200A24Y</v>
      </c>
    </row>
    <row r="839" spans="1:2" x14ac:dyDescent="0.25">
      <c r="A839" t="str">
        <f>"AGQ200A24ZJ"</f>
        <v>AGQ200A24ZJ</v>
      </c>
      <c r="B839" t="str">
        <f>"AGQ200A24Z"</f>
        <v>AGQ200A24Z</v>
      </c>
    </row>
    <row r="840" spans="1:2" x14ac:dyDescent="0.25">
      <c r="A840" t="str">
        <f>"AGQ200A4HJ"</f>
        <v>AGQ200A4HJ</v>
      </c>
      <c r="B840" t="str">
        <f>"AGQ200A4H"</f>
        <v>AGQ200A4H</v>
      </c>
    </row>
    <row r="841" spans="1:2" x14ac:dyDescent="0.25">
      <c r="A841" t="str">
        <f>"AGQ200A4HY"</f>
        <v>AGQ200A4HY</v>
      </c>
      <c r="B841" t="str">
        <f>"AGQ200A4HY"</f>
        <v>AGQ200A4HY</v>
      </c>
    </row>
    <row r="842" spans="1:2" x14ac:dyDescent="0.25">
      <c r="A842" t="str">
        <f>"AGQ200A4HZJ"</f>
        <v>AGQ200A4HZJ</v>
      </c>
      <c r="B842" t="str">
        <f>"AGQ200A4HZ"</f>
        <v>AGQ200A4HZ</v>
      </c>
    </row>
    <row r="843" spans="1:2" x14ac:dyDescent="0.25">
      <c r="A843" t="str">
        <f>"AGQ200S03J"</f>
        <v>AGQ200S03J</v>
      </c>
      <c r="B843" t="str">
        <f>"AGQ200S03"</f>
        <v>AGQ200S03</v>
      </c>
    </row>
    <row r="844" spans="1:2" x14ac:dyDescent="0.25">
      <c r="A844" t="str">
        <f>"AGQ200S03ZJ"</f>
        <v>AGQ200S03ZJ</v>
      </c>
      <c r="B844" t="str">
        <f>"AGQ200S03Z"</f>
        <v>AGQ200S03Z</v>
      </c>
    </row>
    <row r="845" spans="1:2" x14ac:dyDescent="0.25">
      <c r="A845" t="str">
        <f>"AGQ200S06J"</f>
        <v>AGQ200S06J</v>
      </c>
      <c r="B845" t="str">
        <f>"AGQ200S06"</f>
        <v>AGQ200S06</v>
      </c>
    </row>
    <row r="846" spans="1:2" x14ac:dyDescent="0.25">
      <c r="A846" t="str">
        <f>"AGQ200S06ZJ"</f>
        <v>AGQ200S06ZJ</v>
      </c>
      <c r="B846" t="str">
        <f>"AGQ200S06Z"</f>
        <v>AGQ200S06Z</v>
      </c>
    </row>
    <row r="847" spans="1:2" x14ac:dyDescent="0.25">
      <c r="A847" t="str">
        <f>"AGQ200S09"</f>
        <v>AGQ200S09</v>
      </c>
      <c r="B847" t="str">
        <f>"AGQ200S09"</f>
        <v>AGQ200S09</v>
      </c>
    </row>
    <row r="848" spans="1:2" x14ac:dyDescent="0.25">
      <c r="A848" t="str">
        <f>"AGQ200S09ZJ"</f>
        <v>AGQ200S09ZJ</v>
      </c>
      <c r="B848" t="str">
        <f>"AGQ200S09Z"</f>
        <v>AGQ200S09Z</v>
      </c>
    </row>
    <row r="849" spans="1:2" x14ac:dyDescent="0.25">
      <c r="A849" t="str">
        <f>"AGQ200S12J"</f>
        <v>AGQ200S12J</v>
      </c>
      <c r="B849" t="str">
        <f>"AGQ200S12"</f>
        <v>AGQ200S12</v>
      </c>
    </row>
    <row r="850" spans="1:2" x14ac:dyDescent="0.25">
      <c r="A850" t="str">
        <f>"AGQ200S12ZJ"</f>
        <v>AGQ200S12ZJ</v>
      </c>
      <c r="B850" t="str">
        <f>"AGQ200S12Z"</f>
        <v>AGQ200S12Z</v>
      </c>
    </row>
    <row r="851" spans="1:2" x14ac:dyDescent="0.25">
      <c r="A851" t="str">
        <f>"AGQ200S24J"</f>
        <v>AGQ200S24J</v>
      </c>
      <c r="B851" t="str">
        <f>"AGQ200S24"</f>
        <v>AGQ200S24</v>
      </c>
    </row>
    <row r="852" spans="1:2" x14ac:dyDescent="0.25">
      <c r="A852" t="str">
        <f>"AGQ200S24ZJ"</f>
        <v>AGQ200S24ZJ</v>
      </c>
      <c r="B852" t="str">
        <f>"AGQ200S24Z"</f>
        <v>AGQ200S24Z</v>
      </c>
    </row>
    <row r="853" spans="1:2" x14ac:dyDescent="0.25">
      <c r="A853" t="str">
        <f>"AGQ200S4HJ"</f>
        <v>AGQ200S4HJ</v>
      </c>
      <c r="B853" t="str">
        <f>"AGQ200S4H"</f>
        <v>AGQ200S4H</v>
      </c>
    </row>
    <row r="854" spans="1:2" x14ac:dyDescent="0.25">
      <c r="A854" t="str">
        <f>"AGQ200S4HZJ"</f>
        <v>AGQ200S4HZJ</v>
      </c>
      <c r="B854" t="str">
        <f>"AGQ200S4HZ"</f>
        <v>AGQ200S4HZ</v>
      </c>
    </row>
    <row r="855" spans="1:2" x14ac:dyDescent="0.25">
      <c r="A855" t="str">
        <f>"AGQ20T12"</f>
        <v>AGQ20T12</v>
      </c>
      <c r="B855" t="str">
        <f>"AGQ20T12"</f>
        <v>AGQ20T12</v>
      </c>
    </row>
    <row r="856" spans="1:2" x14ac:dyDescent="0.25">
      <c r="A856" t="str">
        <f>"AGQ20T24"</f>
        <v>AGQ20T24</v>
      </c>
      <c r="B856" t="str">
        <f>"AGQ20T24"</f>
        <v>AGQ20T24</v>
      </c>
    </row>
    <row r="857" spans="1:2" x14ac:dyDescent="0.25">
      <c r="A857" t="str">
        <f>"AGQ20T2H"</f>
        <v>AGQ20T2H</v>
      </c>
      <c r="B857" t="str">
        <f>"AGQ20T2H"</f>
        <v>AGQ20T2H</v>
      </c>
    </row>
    <row r="858" spans="1:2" x14ac:dyDescent="0.25">
      <c r="A858" t="str">
        <f>"AGQ20T4H"</f>
        <v>AGQ20T4H</v>
      </c>
      <c r="B858" t="str">
        <f>"AGQ20T4H"</f>
        <v>AGQ20T4H</v>
      </c>
    </row>
    <row r="859" spans="1:2" x14ac:dyDescent="0.25">
      <c r="A859" t="str">
        <f>"AGQ20TA12"</f>
        <v>AGQ20TA12</v>
      </c>
      <c r="B859" t="str">
        <f>"AGQ20TA12"</f>
        <v>AGQ20TA12</v>
      </c>
    </row>
    <row r="860" spans="1:2" x14ac:dyDescent="0.25">
      <c r="A860" t="str">
        <f>"AGQ20TA24"</f>
        <v>AGQ20TA24</v>
      </c>
      <c r="B860" t="str">
        <f>"AGQ20TA24"</f>
        <v>AGQ20TA24</v>
      </c>
    </row>
    <row r="861" spans="1:2" x14ac:dyDescent="0.25">
      <c r="A861" t="str">
        <f>"AGQ20TA4H"</f>
        <v>AGQ20TA4H</v>
      </c>
      <c r="B861" t="str">
        <f>"AGQ20TA4H"</f>
        <v>AGQ20TA4H</v>
      </c>
    </row>
    <row r="862" spans="1:2" x14ac:dyDescent="0.25">
      <c r="A862" t="str">
        <f>"AGQ20TS06"</f>
        <v>AGQ20TS06</v>
      </c>
      <c r="B862" t="str">
        <f>"AGQ20TS06"</f>
        <v>AGQ20TS06</v>
      </c>
    </row>
    <row r="863" spans="1:2" x14ac:dyDescent="0.25">
      <c r="A863" t="str">
        <f>"AGQ20TS06Z"</f>
        <v>AGQ20TS06Z</v>
      </c>
      <c r="B863" t="str">
        <f>"AGQ20TS06Z"</f>
        <v>AGQ20TS06Z</v>
      </c>
    </row>
    <row r="864" spans="1:2" x14ac:dyDescent="0.25">
      <c r="A864" t="str">
        <f>"AGQ20TS09"</f>
        <v>AGQ20TS09</v>
      </c>
      <c r="B864" t="str">
        <f>"AGQ20TS09"</f>
        <v>AGQ20TS09</v>
      </c>
    </row>
    <row r="865" spans="1:2" x14ac:dyDescent="0.25">
      <c r="A865" t="str">
        <f>"AGQ20TS09Z"</f>
        <v>AGQ20TS09Z</v>
      </c>
      <c r="B865" t="str">
        <f>"AGQ20TS09Z"</f>
        <v>AGQ20TS09Z</v>
      </c>
    </row>
    <row r="866" spans="1:2" x14ac:dyDescent="0.25">
      <c r="A866" t="str">
        <f>"AGQ20TS12Z"</f>
        <v>AGQ20TS12Z</v>
      </c>
      <c r="B866" t="str">
        <f>"AGQ20TS12Z"</f>
        <v>AGQ20TS12Z</v>
      </c>
    </row>
    <row r="867" spans="1:2" x14ac:dyDescent="0.25">
      <c r="A867" t="str">
        <f>"AGQ20TS24"</f>
        <v>AGQ20TS24</v>
      </c>
      <c r="B867" t="str">
        <f>"AGQ20TS24"</f>
        <v>AGQ20TS24</v>
      </c>
    </row>
    <row r="868" spans="1:2" x14ac:dyDescent="0.25">
      <c r="A868" t="str">
        <f>"AGQ20TS4H"</f>
        <v>AGQ20TS4H</v>
      </c>
      <c r="B868" t="str">
        <f>"AGQ20TS4H"</f>
        <v>AGQ20TS4H</v>
      </c>
    </row>
    <row r="869" spans="1:2" x14ac:dyDescent="0.25">
      <c r="A869" t="str">
        <f>"AGQ20TS4HZ"</f>
        <v>AGQ20TS4HZ</v>
      </c>
      <c r="B869" t="str">
        <f>"AGQ20TS4HZ"</f>
        <v>AGQ20TS4HZ</v>
      </c>
    </row>
    <row r="870" spans="1:2" x14ac:dyDescent="0.25">
      <c r="A870" t="str">
        <f>"AGQ21003J"</f>
        <v>AGQ21003J</v>
      </c>
      <c r="B870" t="str">
        <f>"AGQ21003"</f>
        <v>AGQ21003</v>
      </c>
    </row>
    <row r="871" spans="1:2" x14ac:dyDescent="0.25">
      <c r="A871" t="str">
        <f>"AGQ21006J"</f>
        <v>AGQ21006J</v>
      </c>
      <c r="B871" t="str">
        <f>"AGQ21006"</f>
        <v>AGQ21006</v>
      </c>
    </row>
    <row r="872" spans="1:2" x14ac:dyDescent="0.25">
      <c r="A872" t="str">
        <f>"AGQ21009J"</f>
        <v>AGQ21009J</v>
      </c>
      <c r="B872" t="str">
        <f>"AGQ21009"</f>
        <v>AGQ21009</v>
      </c>
    </row>
    <row r="873" spans="1:2" x14ac:dyDescent="0.25">
      <c r="A873" t="str">
        <f>"AGQ21012J"</f>
        <v>AGQ21012J</v>
      </c>
      <c r="B873" t="str">
        <f>"AGQ21012"</f>
        <v>AGQ21012</v>
      </c>
    </row>
    <row r="874" spans="1:2" x14ac:dyDescent="0.25">
      <c r="A874" t="str">
        <f>"AGQ2101HJ"</f>
        <v>AGQ2101HJ</v>
      </c>
      <c r="B874" t="str">
        <f>"AGQ2101H"</f>
        <v>AGQ2101H</v>
      </c>
    </row>
    <row r="875" spans="1:2" x14ac:dyDescent="0.25">
      <c r="A875" t="str">
        <f>"AGQ21024J"</f>
        <v>AGQ21024J</v>
      </c>
      <c r="B875" t="str">
        <f>"AGQ21024"</f>
        <v>AGQ21024</v>
      </c>
    </row>
    <row r="876" spans="1:2" x14ac:dyDescent="0.25">
      <c r="A876" t="str">
        <f>"AGQ2104HJ"</f>
        <v>AGQ2104HJ</v>
      </c>
      <c r="B876" t="str">
        <f>"AGQ2104H"</f>
        <v>AGQ2104H</v>
      </c>
    </row>
    <row r="877" spans="1:2" x14ac:dyDescent="0.25">
      <c r="A877" t="str">
        <f>"AGQ210A03J"</f>
        <v>AGQ210A03J</v>
      </c>
      <c r="B877" t="str">
        <f>"AGQ210A03"</f>
        <v>AGQ210A03</v>
      </c>
    </row>
    <row r="878" spans="1:2" x14ac:dyDescent="0.25">
      <c r="A878" t="str">
        <f>"AGQ210A03ZJ"</f>
        <v>AGQ210A03ZJ</v>
      </c>
      <c r="B878" t="str">
        <f>"AGQ210A03Z"</f>
        <v>AGQ210A03Z</v>
      </c>
    </row>
    <row r="879" spans="1:2" x14ac:dyDescent="0.25">
      <c r="A879" t="str">
        <f>"AGQ210A06J"</f>
        <v>AGQ210A06J</v>
      </c>
      <c r="B879" t="str">
        <f>"AGQ210A06"</f>
        <v>AGQ210A06</v>
      </c>
    </row>
    <row r="880" spans="1:2" x14ac:dyDescent="0.25">
      <c r="A880" t="str">
        <f>"AGQ210A09J"</f>
        <v>AGQ210A09J</v>
      </c>
      <c r="B880" t="str">
        <f>"AGQ210A09"</f>
        <v>AGQ210A09</v>
      </c>
    </row>
    <row r="881" spans="1:2" x14ac:dyDescent="0.25">
      <c r="A881" t="str">
        <f>"AGQ210A09Z"</f>
        <v>AGQ210A09Z</v>
      </c>
      <c r="B881" t="str">
        <f>"AGQ210A09Z"</f>
        <v>AGQ210A09Z</v>
      </c>
    </row>
    <row r="882" spans="1:2" x14ac:dyDescent="0.25">
      <c r="A882" t="str">
        <f>"AGQ210A12J"</f>
        <v>AGQ210A12J</v>
      </c>
      <c r="B882" t="str">
        <f>"AGQ210A12"</f>
        <v>AGQ210A12</v>
      </c>
    </row>
    <row r="883" spans="1:2" x14ac:dyDescent="0.25">
      <c r="A883" t="str">
        <f>"AGQ210A12X"</f>
        <v>AGQ210A12X</v>
      </c>
      <c r="B883" t="str">
        <f>"AGQ210A12X"</f>
        <v>AGQ210A12X</v>
      </c>
    </row>
    <row r="884" spans="1:2" x14ac:dyDescent="0.25">
      <c r="A884" t="str">
        <f>"AGQ210A12Z"</f>
        <v>AGQ210A12Z</v>
      </c>
      <c r="B884" t="str">
        <f>"AGQ210A12Z"</f>
        <v>AGQ210A12Z</v>
      </c>
    </row>
    <row r="885" spans="1:2" x14ac:dyDescent="0.25">
      <c r="A885" t="str">
        <f>"AGQ210A1HJ"</f>
        <v>AGQ210A1HJ</v>
      </c>
      <c r="B885" t="str">
        <f>"AGQ210A1H"</f>
        <v>AGQ210A1H</v>
      </c>
    </row>
    <row r="886" spans="1:2" x14ac:dyDescent="0.25">
      <c r="A886" t="str">
        <f>"AGQ210A24J"</f>
        <v>AGQ210A24J</v>
      </c>
      <c r="B886" t="str">
        <f>"AGQ210A24"</f>
        <v>AGQ210A24</v>
      </c>
    </row>
    <row r="887" spans="1:2" x14ac:dyDescent="0.25">
      <c r="A887" t="str">
        <f>"AGQ210A4HJ"</f>
        <v>AGQ210A4HJ</v>
      </c>
      <c r="B887" t="str">
        <f>"AGQ210A4H"</f>
        <v>AGQ210A4H</v>
      </c>
    </row>
    <row r="888" spans="1:2" x14ac:dyDescent="0.25">
      <c r="A888" t="str">
        <f>"AGQ210A4HY"</f>
        <v>AGQ210A4HY</v>
      </c>
      <c r="B888" t="str">
        <f>"AGQ210A4HY"</f>
        <v>AGQ210A4HY</v>
      </c>
    </row>
    <row r="889" spans="1:2" x14ac:dyDescent="0.25">
      <c r="A889" t="str">
        <f>"AGQ210A4HZJ"</f>
        <v>AGQ210A4HZJ</v>
      </c>
      <c r="B889" t="str">
        <f>"AGQ210A4HZ"</f>
        <v>AGQ210A4HZ</v>
      </c>
    </row>
    <row r="890" spans="1:2" x14ac:dyDescent="0.25">
      <c r="A890" t="str">
        <f>"AGQ210S03J"</f>
        <v>AGQ210S03J</v>
      </c>
      <c r="B890" t="str">
        <f>"AGQ210S03"</f>
        <v>AGQ210S03</v>
      </c>
    </row>
    <row r="891" spans="1:2" x14ac:dyDescent="0.25">
      <c r="A891" t="str">
        <f>"AGQ210S03ZJ"</f>
        <v>AGQ210S03ZJ</v>
      </c>
      <c r="B891" t="str">
        <f>"AGQ210S03Z"</f>
        <v>AGQ210S03Z</v>
      </c>
    </row>
    <row r="892" spans="1:2" x14ac:dyDescent="0.25">
      <c r="A892" t="str">
        <f>"AGQ210S09"</f>
        <v>AGQ210S09</v>
      </c>
      <c r="B892" t="str">
        <f>"AGQ210S09"</f>
        <v>AGQ210S09</v>
      </c>
    </row>
    <row r="893" spans="1:2" x14ac:dyDescent="0.25">
      <c r="A893" t="str">
        <f>"AGQ210S09Z"</f>
        <v>AGQ210S09Z</v>
      </c>
      <c r="B893" t="str">
        <f>"AGQ210S09Z"</f>
        <v>AGQ210S09Z</v>
      </c>
    </row>
    <row r="894" spans="1:2" x14ac:dyDescent="0.25">
      <c r="A894" t="str">
        <f>"AGQ210S12J"</f>
        <v>AGQ210S12J</v>
      </c>
      <c r="B894" t="str">
        <f>"AGQ210S12"</f>
        <v>AGQ210S12</v>
      </c>
    </row>
    <row r="895" spans="1:2" x14ac:dyDescent="0.25">
      <c r="A895" t="str">
        <f>"AGQ210S12ZJ"</f>
        <v>AGQ210S12ZJ</v>
      </c>
      <c r="B895" t="str">
        <f>"AGQ210S12Z"</f>
        <v>AGQ210S12Z</v>
      </c>
    </row>
    <row r="896" spans="1:2" x14ac:dyDescent="0.25">
      <c r="A896" t="str">
        <f>"AGQ210S1HZ"</f>
        <v>AGQ210S1HZ</v>
      </c>
      <c r="B896" t="str">
        <f>"AGQ210S1HZ"</f>
        <v>AGQ210S1HZ</v>
      </c>
    </row>
    <row r="897" spans="1:2" x14ac:dyDescent="0.25">
      <c r="A897" t="str">
        <f>"AGQ210S24J"</f>
        <v>AGQ210S24J</v>
      </c>
      <c r="B897" t="str">
        <f>"AGQ210S24"</f>
        <v>AGQ210S24</v>
      </c>
    </row>
    <row r="898" spans="1:2" x14ac:dyDescent="0.25">
      <c r="A898" t="str">
        <f>"AGQ210S24Z"</f>
        <v>AGQ210S24Z</v>
      </c>
      <c r="B898" t="str">
        <f>"AGQ210S24Z"</f>
        <v>AGQ210S24Z</v>
      </c>
    </row>
    <row r="899" spans="1:2" x14ac:dyDescent="0.25">
      <c r="A899" t="str">
        <f>"AGQ210S4HJ"</f>
        <v>AGQ210S4HJ</v>
      </c>
      <c r="B899" t="str">
        <f>"AGQ210S4H"</f>
        <v>AGQ210S4H</v>
      </c>
    </row>
    <row r="900" spans="1:2" x14ac:dyDescent="0.25">
      <c r="A900" t="str">
        <f>"AGQ210S4HY"</f>
        <v>AGQ210S4HY</v>
      </c>
      <c r="B900" t="str">
        <f>"AGQ210S4HY"</f>
        <v>AGQ210S4HY</v>
      </c>
    </row>
    <row r="901" spans="1:2" x14ac:dyDescent="0.25">
      <c r="A901" t="str">
        <f>"AGQ210S4HZJ"</f>
        <v>AGQ210S4HZJ</v>
      </c>
      <c r="B901" t="str">
        <f>"AGQ210S4HZ"</f>
        <v>AGQ210S4HZ</v>
      </c>
    </row>
    <row r="902" spans="1:2" x14ac:dyDescent="0.25">
      <c r="A902" t="str">
        <f>"AGQ21T12"</f>
        <v>AGQ21T12</v>
      </c>
      <c r="B902" t="str">
        <f>"AGQ21T12"</f>
        <v>AGQ21T12</v>
      </c>
    </row>
    <row r="903" spans="1:2" x14ac:dyDescent="0.25">
      <c r="A903" t="str">
        <f>"AGQ21T24"</f>
        <v>AGQ21T24</v>
      </c>
      <c r="B903" t="str">
        <f>"AGQ21T24"</f>
        <v>AGQ21T24</v>
      </c>
    </row>
    <row r="904" spans="1:2" x14ac:dyDescent="0.25">
      <c r="A904" t="str">
        <f>"AGQ21T2H"</f>
        <v>AGQ21T2H</v>
      </c>
      <c r="B904" t="str">
        <f>"AGQ21T2H"</f>
        <v>AGQ21T2H</v>
      </c>
    </row>
    <row r="905" spans="1:2" x14ac:dyDescent="0.25">
      <c r="A905" t="str">
        <f>"AGQ21T4H"</f>
        <v>AGQ21T4H</v>
      </c>
      <c r="B905" t="str">
        <f>" AGQ21T4H"</f>
        <v xml:space="preserve"> AGQ21T4H</v>
      </c>
    </row>
    <row r="906" spans="1:2" x14ac:dyDescent="0.25">
      <c r="A906" t="str">
        <f>"AGQ21TA03"</f>
        <v>AGQ21TA03</v>
      </c>
      <c r="B906" t="str">
        <f>"AGQ21TA03"</f>
        <v>AGQ21TA03</v>
      </c>
    </row>
    <row r="907" spans="1:2" x14ac:dyDescent="0.25">
      <c r="A907" t="str">
        <f>"AGQ21TA03Z"</f>
        <v>AGQ21TA03Z</v>
      </c>
      <c r="B907" t="str">
        <f>"AGQ21TA03Z"</f>
        <v>AGQ21TA03Z</v>
      </c>
    </row>
    <row r="908" spans="1:2" x14ac:dyDescent="0.25">
      <c r="A908" t="str">
        <f>"AGQ21TS12Z"</f>
        <v>AGQ21TS12Z</v>
      </c>
      <c r="B908" t="str">
        <f>"AGQ21TS12Z"</f>
        <v>AGQ21TS12Z</v>
      </c>
    </row>
    <row r="909" spans="1:2" x14ac:dyDescent="0.25">
      <c r="A909" t="str">
        <f>"AGQ21TS4HX"</f>
        <v>AGQ21TS4HX</v>
      </c>
      <c r="B909" t="str">
        <f>"AGQ21TS4HX"</f>
        <v>AGQ21TS4HX</v>
      </c>
    </row>
    <row r="910" spans="1:2" x14ac:dyDescent="0.25">
      <c r="A910" t="str">
        <f>"AGQ26003"</f>
        <v>AGQ26003</v>
      </c>
      <c r="B910" t="str">
        <f>"AGQ26003"</f>
        <v>AGQ26003</v>
      </c>
    </row>
    <row r="911" spans="1:2" x14ac:dyDescent="0.25">
      <c r="A911" t="str">
        <f>"AGQ26009"</f>
        <v>AGQ26009</v>
      </c>
      <c r="B911" t="str">
        <f>"AGQ26009"</f>
        <v>AGQ26009</v>
      </c>
    </row>
    <row r="912" spans="1:2" x14ac:dyDescent="0.25">
      <c r="A912" t="str">
        <f>"AGQ26012"</f>
        <v>AGQ26012</v>
      </c>
      <c r="B912" t="str">
        <f>"AGQ26012"</f>
        <v>AGQ26012</v>
      </c>
    </row>
    <row r="913" spans="1:2" x14ac:dyDescent="0.25">
      <c r="A913" t="str">
        <f>"AGQ2604H"</f>
        <v>AGQ2604H</v>
      </c>
      <c r="B913" t="str">
        <f>"AGQ2604H"</f>
        <v>AGQ2604H</v>
      </c>
    </row>
    <row r="914" spans="1:2" x14ac:dyDescent="0.25">
      <c r="A914" t="str">
        <f>"AGQ260A03"</f>
        <v>AGQ260A03</v>
      </c>
      <c r="B914" t="str">
        <f>"AGQ260A03"</f>
        <v>AGQ260A03</v>
      </c>
    </row>
    <row r="915" spans="1:2" x14ac:dyDescent="0.25">
      <c r="A915" t="str">
        <f>"AGQ260A06"</f>
        <v>AGQ260A06</v>
      </c>
      <c r="B915" t="str">
        <f>"AGQ260A06"</f>
        <v>AGQ260A06</v>
      </c>
    </row>
    <row r="916" spans="1:2" x14ac:dyDescent="0.25">
      <c r="A916" t="str">
        <f>"AGQ260A06Z"</f>
        <v>AGQ260A06Z</v>
      </c>
      <c r="B916" t="str">
        <f>"AGQ260A06Z"</f>
        <v>AGQ260A06Z</v>
      </c>
    </row>
    <row r="917" spans="1:2" x14ac:dyDescent="0.25">
      <c r="A917" t="str">
        <f>"AGQ260A12"</f>
        <v>AGQ260A12</v>
      </c>
      <c r="B917" t="str">
        <f>"AGQ260A12"</f>
        <v>AGQ260A12</v>
      </c>
    </row>
    <row r="918" spans="1:2" x14ac:dyDescent="0.25">
      <c r="A918" t="str">
        <f>"AGQ260A12Z"</f>
        <v>AGQ260A12Z</v>
      </c>
      <c r="B918" t="str">
        <f>"AGQ260A12Z"</f>
        <v>AGQ260A12Z</v>
      </c>
    </row>
    <row r="919" spans="1:2" x14ac:dyDescent="0.25">
      <c r="A919" t="str">
        <f>"AGQ260A24"</f>
        <v>AGQ260A24</v>
      </c>
      <c r="B919" t="str">
        <f>"AGQ260A24"</f>
        <v>AGQ260A24</v>
      </c>
    </row>
    <row r="920" spans="1:2" x14ac:dyDescent="0.25">
      <c r="A920" t="str">
        <f>"AGQ260A24Z"</f>
        <v>AGQ260A24Z</v>
      </c>
      <c r="B920" t="str">
        <f>"AGQ260A24Z"</f>
        <v>AGQ260A24Z</v>
      </c>
    </row>
    <row r="921" spans="1:2" x14ac:dyDescent="0.25">
      <c r="A921" t="str">
        <f>"AGQ260A4H"</f>
        <v>AGQ260A4H</v>
      </c>
      <c r="B921" t="str">
        <f>"AGQ260A4H"</f>
        <v>AGQ260A4H</v>
      </c>
    </row>
    <row r="922" spans="1:2" x14ac:dyDescent="0.25">
      <c r="A922" t="str">
        <f>"AGQ260S03"</f>
        <v>AGQ260S03</v>
      </c>
      <c r="B922" t="str">
        <f>"AGQ260S03"</f>
        <v>AGQ260S03</v>
      </c>
    </row>
    <row r="923" spans="1:2" x14ac:dyDescent="0.25">
      <c r="A923" t="str">
        <f>"AGQ260S03Z"</f>
        <v>AGQ260S03Z</v>
      </c>
      <c r="B923" t="str">
        <f>"AGQ260S03Z"</f>
        <v>AGQ260S03Z</v>
      </c>
    </row>
    <row r="924" spans="1:2" x14ac:dyDescent="0.25">
      <c r="A924" t="str">
        <f>"AGQ260S06"</f>
        <v>AGQ260S06</v>
      </c>
      <c r="B924" t="str">
        <f>"AGQ260S06"</f>
        <v>AGQ260S06</v>
      </c>
    </row>
    <row r="925" spans="1:2" x14ac:dyDescent="0.25">
      <c r="A925" t="str">
        <f>"AGQ260S06Z"</f>
        <v>AGQ260S06Z</v>
      </c>
      <c r="B925" t="str">
        <f>"AGQ260S06Z"</f>
        <v>AGQ260S06Z</v>
      </c>
    </row>
    <row r="926" spans="1:2" x14ac:dyDescent="0.25">
      <c r="A926" t="str">
        <f>"AGQ260S12"</f>
        <v>AGQ260S12</v>
      </c>
      <c r="B926" t="str">
        <f>"AGQ260S12"</f>
        <v>AGQ260S12</v>
      </c>
    </row>
    <row r="927" spans="1:2" x14ac:dyDescent="0.25">
      <c r="A927" t="str">
        <f>"AGQ260S12Z"</f>
        <v>AGQ260S12Z</v>
      </c>
      <c r="B927" t="str">
        <f>"AGQ260S12Z"</f>
        <v>AGQ260S12Z</v>
      </c>
    </row>
    <row r="928" spans="1:2" x14ac:dyDescent="0.25">
      <c r="A928" t="str">
        <f>"AGQ260S24"</f>
        <v>AGQ260S24</v>
      </c>
      <c r="B928" t="str">
        <f>"AGQ260S24"</f>
        <v>AGQ260S24</v>
      </c>
    </row>
    <row r="929" spans="1:2" x14ac:dyDescent="0.25">
      <c r="A929" t="str">
        <f>"AGQ260S24Z"</f>
        <v>AGQ260S24Z</v>
      </c>
      <c r="B929" t="str">
        <f>"AGQ260S24Z"</f>
        <v>AGQ260S24Z</v>
      </c>
    </row>
    <row r="930" spans="1:2" x14ac:dyDescent="0.25">
      <c r="A930" t="str">
        <f>"AGQ260S4H"</f>
        <v>AGQ260S4H</v>
      </c>
      <c r="B930" t="str">
        <f>"AGQ260S4H"</f>
        <v>AGQ260S4H</v>
      </c>
    </row>
    <row r="931" spans="1:2" x14ac:dyDescent="0.25">
      <c r="A931" t="str">
        <f>"AGQ260S4HZ"</f>
        <v>AGQ260S4HZ</v>
      </c>
      <c r="B931" t="str">
        <f>"AGQ260S4HZ"</f>
        <v>AGQ260S4HZ</v>
      </c>
    </row>
    <row r="932" spans="1:2" x14ac:dyDescent="0.25">
      <c r="A932" t="str">
        <f>"AH1460619-A"</f>
        <v>AH1460619-A</v>
      </c>
      <c r="B932" t="str">
        <f>"AH1460619-A"</f>
        <v>AH1460619-A</v>
      </c>
    </row>
    <row r="933" spans="1:2" x14ac:dyDescent="0.25">
      <c r="A933" t="str">
        <f>"AH146061AT"</f>
        <v>AH146061AT</v>
      </c>
      <c r="B933" t="str">
        <f>"AH146061-A"</f>
        <v>AH146061-A</v>
      </c>
    </row>
    <row r="934" spans="1:2" x14ac:dyDescent="0.25">
      <c r="A934" t="str">
        <f>"AH14609AT"</f>
        <v>AH14609AT</v>
      </c>
      <c r="B934" t="str">
        <f>"AH14609-A"</f>
        <v>AH14609-A</v>
      </c>
    </row>
    <row r="935" spans="1:2" x14ac:dyDescent="0.25">
      <c r="A935" t="str">
        <f>"AH1460AT"</f>
        <v>AH1460AT</v>
      </c>
      <c r="B935" t="str">
        <f>"AH1460-A"</f>
        <v>AH1460-A</v>
      </c>
    </row>
    <row r="936" spans="1:2" x14ac:dyDescent="0.25">
      <c r="A936" t="str">
        <f>"AH1462619-A"</f>
        <v>AH1462619-A</v>
      </c>
      <c r="B936" t="str">
        <f>"AH1462619-A"</f>
        <v>AH1462619-A</v>
      </c>
    </row>
    <row r="937" spans="1:2" x14ac:dyDescent="0.25">
      <c r="A937" t="str">
        <f>"AH146261AT"</f>
        <v>AH146261AT</v>
      </c>
      <c r="B937" t="str">
        <f>"AH146261-A"</f>
        <v>AH146261-A</v>
      </c>
    </row>
    <row r="938" spans="1:2" x14ac:dyDescent="0.25">
      <c r="A938" t="str">
        <f>"AH14629AT"</f>
        <v>AH14629AT</v>
      </c>
      <c r="B938" t="str">
        <f>"AH14629-A"</f>
        <v>AH14629-A</v>
      </c>
    </row>
    <row r="939" spans="1:2" x14ac:dyDescent="0.25">
      <c r="A939" t="str">
        <f>"AH1462AT"</f>
        <v>AH1462AT</v>
      </c>
      <c r="B939" t="str">
        <f>"AH1462-A"</f>
        <v>AH1462-A</v>
      </c>
    </row>
    <row r="940" spans="1:2" x14ac:dyDescent="0.25">
      <c r="A940" t="str">
        <f>"AH146461AT"</f>
        <v>AH146461AT</v>
      </c>
      <c r="B940" t="str">
        <f>"AH146461-A"</f>
        <v>AH146461-A</v>
      </c>
    </row>
    <row r="941" spans="1:2" x14ac:dyDescent="0.25">
      <c r="A941" t="str">
        <f>"AH14649AT"</f>
        <v>AH14649AT</v>
      </c>
      <c r="B941" t="str">
        <f>"AH14649-A"</f>
        <v>AH14649-A</v>
      </c>
    </row>
    <row r="942" spans="1:2" x14ac:dyDescent="0.25">
      <c r="A942" t="str">
        <f>"AH1480619-A"</f>
        <v>AH1480619-A</v>
      </c>
      <c r="B942" t="str">
        <f>"AH1480619-A"</f>
        <v>AH1480619-A</v>
      </c>
    </row>
    <row r="943" spans="1:2" x14ac:dyDescent="0.25">
      <c r="A943" t="str">
        <f>"AH148061AT"</f>
        <v>AH148061AT</v>
      </c>
      <c r="B943" t="str">
        <f>"AH148061-A"</f>
        <v>AH148061-A</v>
      </c>
    </row>
    <row r="944" spans="1:2" x14ac:dyDescent="0.25">
      <c r="A944" t="str">
        <f>"AH14809AT"</f>
        <v>AH14809AT</v>
      </c>
      <c r="B944" t="str">
        <f>"AH14809-A"</f>
        <v>AH14809-A</v>
      </c>
    </row>
    <row r="945" spans="1:2" x14ac:dyDescent="0.25">
      <c r="A945" t="str">
        <f>"AH1480AT"</f>
        <v>AH1480AT</v>
      </c>
      <c r="B945" t="str">
        <f>"AH1480-A"</f>
        <v>AH1480-A</v>
      </c>
    </row>
    <row r="946" spans="1:2" x14ac:dyDescent="0.25">
      <c r="A946" t="str">
        <f>"AH1482619-A"</f>
        <v>AH1482619-A</v>
      </c>
      <c r="B946" t="str">
        <f>"AH1482619-A"</f>
        <v>AH1482619-A</v>
      </c>
    </row>
    <row r="947" spans="1:2" x14ac:dyDescent="0.25">
      <c r="A947" t="str">
        <f>"AH148261AT"</f>
        <v>AH148261AT</v>
      </c>
      <c r="B947" t="str">
        <f>"AH148261-A"</f>
        <v>AH148261-A</v>
      </c>
    </row>
    <row r="948" spans="1:2" x14ac:dyDescent="0.25">
      <c r="A948" t="str">
        <f>"AH14829AT"</f>
        <v>AH14829AT</v>
      </c>
      <c r="B948" t="str">
        <f>"AH14829-A"</f>
        <v>AH14829-A</v>
      </c>
    </row>
    <row r="949" spans="1:2" x14ac:dyDescent="0.25">
      <c r="A949" t="str">
        <f>"AH1482AT"</f>
        <v>AH1482AT</v>
      </c>
      <c r="B949" t="str">
        <f>"AH1482-A"</f>
        <v>AH1482-A</v>
      </c>
    </row>
    <row r="950" spans="1:2" x14ac:dyDescent="0.25">
      <c r="A950" t="str">
        <f>"AH148461AT"</f>
        <v>AH148461AT</v>
      </c>
      <c r="B950" t="str">
        <f>"AH148461-A"</f>
        <v>AH148461-A</v>
      </c>
    </row>
    <row r="951" spans="1:2" x14ac:dyDescent="0.25">
      <c r="A951" t="str">
        <f>"AH14849AT"</f>
        <v>AH14849AT</v>
      </c>
      <c r="B951" t="str">
        <f>"AH14849-A"</f>
        <v>AH14849-A</v>
      </c>
    </row>
    <row r="952" spans="1:2" x14ac:dyDescent="0.25">
      <c r="A952" t="str">
        <f>"AH1484AT"</f>
        <v>AH1484AT</v>
      </c>
      <c r="B952" t="str">
        <f>"AH1484-A"</f>
        <v>AH1484-A</v>
      </c>
    </row>
    <row r="953" spans="1:2" x14ac:dyDescent="0.25">
      <c r="A953" t="str">
        <f>"AH1560619-A"</f>
        <v>AH1560619-A</v>
      </c>
      <c r="B953" t="str">
        <f>"AH1560619-A"</f>
        <v>AH1560619-A</v>
      </c>
    </row>
    <row r="954" spans="1:2" x14ac:dyDescent="0.25">
      <c r="A954" t="str">
        <f>"AH15609-A"</f>
        <v>AH15609-A</v>
      </c>
      <c r="B954" t="str">
        <f>"AH15609-A"</f>
        <v>AH15609-A</v>
      </c>
    </row>
    <row r="955" spans="1:2" x14ac:dyDescent="0.25">
      <c r="A955" t="str">
        <f>"AH1562619-A"</f>
        <v>AH1562619-A</v>
      </c>
      <c r="B955" t="str">
        <f>"AH1562619"</f>
        <v>AH1562619</v>
      </c>
    </row>
    <row r="956" spans="1:2" x14ac:dyDescent="0.25">
      <c r="A956" t="str">
        <f>"AH156261-A"</f>
        <v>AH156261-A</v>
      </c>
      <c r="B956" t="str">
        <f>"AH156261-A"</f>
        <v>AH156261-A</v>
      </c>
    </row>
    <row r="957" spans="1:2" x14ac:dyDescent="0.25">
      <c r="A957" t="str">
        <f>"AH15629-A"</f>
        <v>AH15629-A</v>
      </c>
      <c r="B957" t="str">
        <f>"AH15629-A"</f>
        <v>AH15629-A</v>
      </c>
    </row>
    <row r="958" spans="1:2" x14ac:dyDescent="0.25">
      <c r="A958" t="str">
        <f>"AH1564619-A"</f>
        <v>AH1564619-A</v>
      </c>
      <c r="B958" t="str">
        <f>"AH1564619-A"</f>
        <v>AH1564619-A</v>
      </c>
    </row>
    <row r="959" spans="1:2" x14ac:dyDescent="0.25">
      <c r="A959" t="str">
        <f>"AH15649"</f>
        <v>AH15649</v>
      </c>
      <c r="B959" t="str">
        <f>"AH15649"</f>
        <v>AH15649</v>
      </c>
    </row>
    <row r="960" spans="1:2" x14ac:dyDescent="0.25">
      <c r="A960" t="str">
        <f>"AH15809-A"</f>
        <v>AH15809-A</v>
      </c>
      <c r="B960" t="str">
        <f>"AH15809-A"</f>
        <v>AH15809-A</v>
      </c>
    </row>
    <row r="961" spans="1:2" x14ac:dyDescent="0.25">
      <c r="A961" t="str">
        <f>"AH1582619AT"</f>
        <v>AH1582619AT</v>
      </c>
      <c r="B961" t="str">
        <f>"AH1582619-A"</f>
        <v>AH1582619-A</v>
      </c>
    </row>
    <row r="962" spans="1:2" x14ac:dyDescent="0.25">
      <c r="A962" t="str">
        <f>"AH15829-A"</f>
        <v>AH15829-A</v>
      </c>
      <c r="B962" t="str">
        <f>"AH15829-A"</f>
        <v>AH15829-A</v>
      </c>
    </row>
    <row r="963" spans="1:2" x14ac:dyDescent="0.25">
      <c r="A963" t="str">
        <f>"AH1584619-A"</f>
        <v>AH1584619-A</v>
      </c>
      <c r="B963" t="str">
        <f>"AH1584619-A"</f>
        <v>AH1584619-A</v>
      </c>
    </row>
    <row r="964" spans="1:2" x14ac:dyDescent="0.25">
      <c r="A964" t="str">
        <f>"AH15849"</f>
        <v>AH15849</v>
      </c>
      <c r="B964" t="str">
        <f>"AH15849"</f>
        <v>AH15849</v>
      </c>
    </row>
    <row r="965" spans="1:2" x14ac:dyDescent="0.25">
      <c r="A965" t="str">
        <f>"AH1660619AT"</f>
        <v>AH1660619AT</v>
      </c>
      <c r="B965" t="str">
        <f>"AH1660619-A"</f>
        <v>AH1660619-A</v>
      </c>
    </row>
    <row r="966" spans="1:2" x14ac:dyDescent="0.25">
      <c r="A966" t="str">
        <f>"AH16609AT"</f>
        <v>AH16609AT</v>
      </c>
      <c r="B966" t="str">
        <f>"AH16609-A"</f>
        <v>AH16609-A</v>
      </c>
    </row>
    <row r="967" spans="1:2" x14ac:dyDescent="0.25">
      <c r="A967" t="str">
        <f>"AH1660AT"</f>
        <v>AH1660AT</v>
      </c>
      <c r="B967" t="str">
        <f>"AH1660-A"</f>
        <v>AH1660-A</v>
      </c>
    </row>
    <row r="968" spans="1:2" x14ac:dyDescent="0.25">
      <c r="A968" t="str">
        <f>"AH1662619"</f>
        <v>AH1662619</v>
      </c>
      <c r="B968" t="str">
        <f>"AH1662619"</f>
        <v>AH1662619</v>
      </c>
    </row>
    <row r="969" spans="1:2" x14ac:dyDescent="0.25">
      <c r="A969" t="str">
        <f>"AH166261AT"</f>
        <v>AH166261AT</v>
      </c>
      <c r="B969" t="str">
        <f>"AH166261-A"</f>
        <v>AH166261-A</v>
      </c>
    </row>
    <row r="970" spans="1:2" x14ac:dyDescent="0.25">
      <c r="A970" t="str">
        <f>"AH16629AT"</f>
        <v>AH16629AT</v>
      </c>
      <c r="B970" t="str">
        <f>"AH16629-A"</f>
        <v>AH16629-A</v>
      </c>
    </row>
    <row r="971" spans="1:2" x14ac:dyDescent="0.25">
      <c r="A971" t="str">
        <f>"AH1662AT"</f>
        <v>AH1662AT</v>
      </c>
      <c r="B971" t="str">
        <f>"AH1662-A"</f>
        <v>AH1662-A</v>
      </c>
    </row>
    <row r="972" spans="1:2" x14ac:dyDescent="0.25">
      <c r="A972" t="str">
        <f>"AH1664619-A"</f>
        <v>AH1664619-A</v>
      </c>
      <c r="B972" t="str">
        <f>"AH1664619-A"</f>
        <v>AH1664619-A</v>
      </c>
    </row>
    <row r="973" spans="1:2" x14ac:dyDescent="0.25">
      <c r="A973" t="str">
        <f>"AH166461AT"</f>
        <v>AH166461AT</v>
      </c>
      <c r="B973" t="str">
        <f>"AH166461-A"</f>
        <v>AH166461-A</v>
      </c>
    </row>
    <row r="974" spans="1:2" x14ac:dyDescent="0.25">
      <c r="A974" t="str">
        <f>"AH16649AT"</f>
        <v>AH16649AT</v>
      </c>
      <c r="B974" t="str">
        <f>"AH16649-A"</f>
        <v>AH16649-A</v>
      </c>
    </row>
    <row r="975" spans="1:2" x14ac:dyDescent="0.25">
      <c r="A975" t="str">
        <f>"AH1680619AT"</f>
        <v>AH1680619AT</v>
      </c>
      <c r="B975" t="str">
        <f>"AH1680619-A"</f>
        <v>AH1680619-A</v>
      </c>
    </row>
    <row r="976" spans="1:2" x14ac:dyDescent="0.25">
      <c r="A976" t="str">
        <f>"AH168061AT"</f>
        <v>AH168061AT</v>
      </c>
      <c r="B976" t="str">
        <f>"AH168061-A"</f>
        <v>AH168061-A</v>
      </c>
    </row>
    <row r="977" spans="1:2" x14ac:dyDescent="0.25">
      <c r="A977" t="str">
        <f>"AH16809AT"</f>
        <v>AH16809AT</v>
      </c>
      <c r="B977" t="str">
        <f>"AH16809-A"</f>
        <v>AH16809-A</v>
      </c>
    </row>
    <row r="978" spans="1:2" x14ac:dyDescent="0.25">
      <c r="A978" t="str">
        <f>"AH1680AT"</f>
        <v>AH1680AT</v>
      </c>
      <c r="B978" t="str">
        <f>"AH1680-A"</f>
        <v>AH1680-A</v>
      </c>
    </row>
    <row r="979" spans="1:2" x14ac:dyDescent="0.25">
      <c r="A979" t="str">
        <f>"AH168261AT"</f>
        <v>AH168261AT</v>
      </c>
      <c r="B979" t="str">
        <f>"AH168261"</f>
        <v>AH168261</v>
      </c>
    </row>
    <row r="980" spans="1:2" x14ac:dyDescent="0.25">
      <c r="A980" t="str">
        <f>"AH16829AT"</f>
        <v>AH16829AT</v>
      </c>
      <c r="B980" t="str">
        <f>"AH16829-A"</f>
        <v>AH16829-A</v>
      </c>
    </row>
    <row r="981" spans="1:2" x14ac:dyDescent="0.25">
      <c r="A981" t="str">
        <f>"AH1682AT"</f>
        <v>AH1682AT</v>
      </c>
      <c r="B981" t="str">
        <f>"AH1682-A"</f>
        <v>AH1682-A</v>
      </c>
    </row>
    <row r="982" spans="1:2" x14ac:dyDescent="0.25">
      <c r="A982" t="str">
        <f>"AH1684619"</f>
        <v>AH1684619</v>
      </c>
      <c r="B982" t="str">
        <f>"AH1684619"</f>
        <v>AH1684619</v>
      </c>
    </row>
    <row r="983" spans="1:2" x14ac:dyDescent="0.25">
      <c r="A983" t="str">
        <f>"AH168461AT"</f>
        <v>AH168461AT</v>
      </c>
      <c r="B983" t="str">
        <f>"AH168461-A"</f>
        <v>AH168461-A</v>
      </c>
    </row>
    <row r="984" spans="1:2" x14ac:dyDescent="0.25">
      <c r="A984" t="str">
        <f>"AH16849AT"</f>
        <v>AH16849AT</v>
      </c>
      <c r="B984" t="str">
        <f>"AH16849-A"</f>
        <v>AH16849-A</v>
      </c>
    </row>
    <row r="985" spans="1:2" x14ac:dyDescent="0.25">
      <c r="A985" t="str">
        <f>"AH176061AT"</f>
        <v>AH176061AT</v>
      </c>
      <c r="B985" t="str">
        <f>"AH176061-A"</f>
        <v>AH176061-A</v>
      </c>
    </row>
    <row r="986" spans="1:2" x14ac:dyDescent="0.25">
      <c r="A986" t="str">
        <f>"AH17609-A"</f>
        <v>AH17609-A</v>
      </c>
      <c r="B986" t="str">
        <f>"AH17609-A"</f>
        <v>AH17609-A</v>
      </c>
    </row>
    <row r="987" spans="1:2" x14ac:dyDescent="0.25">
      <c r="A987" t="str">
        <f>"AH1762619-A"</f>
        <v>AH1762619-A</v>
      </c>
      <c r="B987" t="str">
        <f>"AH1762619-A"</f>
        <v>AH1762619-A</v>
      </c>
    </row>
    <row r="988" spans="1:2" x14ac:dyDescent="0.25">
      <c r="A988" t="str">
        <f>"AH176261AT"</f>
        <v>AH176261AT</v>
      </c>
      <c r="B988" t="str">
        <f>"AH176261-A"</f>
        <v>AH176261-A</v>
      </c>
    </row>
    <row r="989" spans="1:2" x14ac:dyDescent="0.25">
      <c r="A989" t="str">
        <f>"AH17629-A"</f>
        <v>AH17629-A</v>
      </c>
      <c r="B989" t="str">
        <f>"AH17629-A"</f>
        <v>AH17629-A</v>
      </c>
    </row>
    <row r="990" spans="1:2" x14ac:dyDescent="0.25">
      <c r="A990" t="str">
        <f>"AH1762AT"</f>
        <v>AH1762AT</v>
      </c>
      <c r="B990" t="str">
        <f>"AH1762-A"</f>
        <v>AH1762-A</v>
      </c>
    </row>
    <row r="991" spans="1:2" x14ac:dyDescent="0.25">
      <c r="A991" t="str">
        <f>"AH1764619-A"</f>
        <v>AH1764619-A</v>
      </c>
      <c r="B991" t="str">
        <f>"AH1764619-A"</f>
        <v>AH1764619-A</v>
      </c>
    </row>
    <row r="992" spans="1:2" x14ac:dyDescent="0.25">
      <c r="A992" t="str">
        <f>"AH176461AT"</f>
        <v>AH176461AT</v>
      </c>
      <c r="B992" t="str">
        <f>"AH176461-A"</f>
        <v>AH176461-A</v>
      </c>
    </row>
    <row r="993" spans="1:2" x14ac:dyDescent="0.25">
      <c r="A993" t="str">
        <f>"AH17649-A"</f>
        <v>AH17649-A</v>
      </c>
      <c r="B993" t="str">
        <f>"AH17649-A"</f>
        <v>AH17649-A</v>
      </c>
    </row>
    <row r="994" spans="1:2" x14ac:dyDescent="0.25">
      <c r="A994" t="str">
        <f>"AH1764AT"</f>
        <v>AH1764AT</v>
      </c>
      <c r="B994" t="str">
        <f>"AH1764-A"</f>
        <v>AH1764-A</v>
      </c>
    </row>
    <row r="995" spans="1:2" x14ac:dyDescent="0.25">
      <c r="A995" t="str">
        <f>"AH1780619-A"</f>
        <v>AH1780619-A</v>
      </c>
      <c r="B995" t="str">
        <f>"AH1780619-A"</f>
        <v>AH1780619-A</v>
      </c>
    </row>
    <row r="996" spans="1:2" x14ac:dyDescent="0.25">
      <c r="A996" t="str">
        <f>"AH178061AT"</f>
        <v>AH178061AT</v>
      </c>
      <c r="B996" t="str">
        <f>"AH178061-A"</f>
        <v>AH178061-A</v>
      </c>
    </row>
    <row r="997" spans="1:2" x14ac:dyDescent="0.25">
      <c r="A997" t="str">
        <f>"AH17809AT"</f>
        <v>AH17809AT</v>
      </c>
      <c r="B997" t="str">
        <f>"AH17809-A"</f>
        <v>AH17809-A</v>
      </c>
    </row>
    <row r="998" spans="1:2" x14ac:dyDescent="0.25">
      <c r="A998" t="str">
        <f>"AH1780AT"</f>
        <v>AH1780AT</v>
      </c>
      <c r="B998" t="str">
        <f>"AH1780-A"</f>
        <v>AH1780-A</v>
      </c>
    </row>
    <row r="999" spans="1:2" x14ac:dyDescent="0.25">
      <c r="A999" t="str">
        <f>"AH1782619AT"</f>
        <v>AH1782619AT</v>
      </c>
      <c r="B999" t="str">
        <f>"AH1782619-A"</f>
        <v>AH1782619-A</v>
      </c>
    </row>
    <row r="1000" spans="1:2" x14ac:dyDescent="0.25">
      <c r="A1000" t="str">
        <f>"AH178261AT"</f>
        <v>AH178261AT</v>
      </c>
      <c r="B1000" t="str">
        <f>"AH178261-A"</f>
        <v>AH178261-A</v>
      </c>
    </row>
    <row r="1001" spans="1:2" x14ac:dyDescent="0.25">
      <c r="A1001" t="str">
        <f>"AH17829"</f>
        <v>AH17829</v>
      </c>
      <c r="B1001" t="str">
        <f>"AH17829"</f>
        <v>AH17829</v>
      </c>
    </row>
    <row r="1002" spans="1:2" x14ac:dyDescent="0.25">
      <c r="A1002" t="str">
        <f>"AH1782AT"</f>
        <v>AH1782AT</v>
      </c>
      <c r="B1002" t="str">
        <f>"AH1782-A"</f>
        <v>AH1782-A</v>
      </c>
    </row>
    <row r="1003" spans="1:2" x14ac:dyDescent="0.25">
      <c r="A1003" t="str">
        <f>"AH178461AT"</f>
        <v>AH178461AT</v>
      </c>
      <c r="B1003" t="str">
        <f>"AH178461-A"</f>
        <v>AH178461-A</v>
      </c>
    </row>
    <row r="1004" spans="1:2" x14ac:dyDescent="0.25">
      <c r="A1004" t="str">
        <f>"AH1784AT"</f>
        <v>AH1784AT</v>
      </c>
      <c r="B1004" t="str">
        <f>"AH1784-A"</f>
        <v>AH1784-A</v>
      </c>
    </row>
    <row r="1005" spans="1:2" x14ac:dyDescent="0.25">
      <c r="A1005" t="str">
        <f>"AH1860619-A"</f>
        <v>AH1860619-A</v>
      </c>
      <c r="B1005" t="str">
        <f>"AH1860619-A"</f>
        <v>AH1860619-A</v>
      </c>
    </row>
    <row r="1006" spans="1:2" x14ac:dyDescent="0.25">
      <c r="A1006" t="str">
        <f>"AH186061AT"</f>
        <v>AH186061AT</v>
      </c>
      <c r="B1006" t="str">
        <f>"AH186061-A"</f>
        <v>AH186061-A</v>
      </c>
    </row>
    <row r="1007" spans="1:2" x14ac:dyDescent="0.25">
      <c r="A1007" t="str">
        <f>"AH18609-A"</f>
        <v>AH18609-A</v>
      </c>
      <c r="B1007" t="str">
        <f>"AH18609-A"</f>
        <v>AH18609-A</v>
      </c>
    </row>
    <row r="1008" spans="1:2" x14ac:dyDescent="0.25">
      <c r="A1008" t="str">
        <f>"AH1860AT"</f>
        <v>AH1860AT</v>
      </c>
      <c r="B1008" t="str">
        <f>"AH1860-A"</f>
        <v>AH1860-A</v>
      </c>
    </row>
    <row r="1009" spans="1:2" x14ac:dyDescent="0.25">
      <c r="A1009" t="str">
        <f>"AH1862619AT"</f>
        <v>AH1862619AT</v>
      </c>
      <c r="B1009" t="str">
        <f>"AH1862619-A"</f>
        <v>AH1862619-A</v>
      </c>
    </row>
    <row r="1010" spans="1:2" x14ac:dyDescent="0.25">
      <c r="A1010" t="str">
        <f>"AH186261AT"</f>
        <v>AH186261AT</v>
      </c>
      <c r="B1010" t="str">
        <f>"AH186261-A"</f>
        <v>AH186261-A</v>
      </c>
    </row>
    <row r="1011" spans="1:2" x14ac:dyDescent="0.25">
      <c r="A1011" t="str">
        <f>"AH18629-A"</f>
        <v>AH18629-A</v>
      </c>
      <c r="B1011" t="str">
        <f>"AH18629-A"</f>
        <v>AH18629-A</v>
      </c>
    </row>
    <row r="1012" spans="1:2" x14ac:dyDescent="0.25">
      <c r="A1012" t="str">
        <f>"AH1862AT"</f>
        <v>AH1862AT</v>
      </c>
      <c r="B1012" t="str">
        <f>"AH1862-A"</f>
        <v>AH1862-A</v>
      </c>
    </row>
    <row r="1013" spans="1:2" x14ac:dyDescent="0.25">
      <c r="A1013" t="str">
        <f>"AH1864619AT"</f>
        <v>AH1864619AT</v>
      </c>
      <c r="B1013" t="str">
        <f>"AH1864619"</f>
        <v>AH1864619</v>
      </c>
    </row>
    <row r="1014" spans="1:2" x14ac:dyDescent="0.25">
      <c r="A1014" t="str">
        <f>"AH186461AT"</f>
        <v>AH186461AT</v>
      </c>
      <c r="B1014" t="str">
        <f>"AH186461-A"</f>
        <v>AH186461-A</v>
      </c>
    </row>
    <row r="1015" spans="1:2" x14ac:dyDescent="0.25">
      <c r="A1015" t="str">
        <f>"AH1864AT"</f>
        <v>AH1864AT</v>
      </c>
      <c r="B1015" t="str">
        <f>"AH1864-A"</f>
        <v>AH1864-A</v>
      </c>
    </row>
    <row r="1016" spans="1:2" x14ac:dyDescent="0.25">
      <c r="A1016" t="str">
        <f>"AH1880619-A"</f>
        <v>AH1880619-A</v>
      </c>
      <c r="B1016" t="str">
        <f>"AH1880619-A"</f>
        <v>AH1880619-A</v>
      </c>
    </row>
    <row r="1017" spans="1:2" x14ac:dyDescent="0.25">
      <c r="A1017" t="str">
        <f>"AH188061AT"</f>
        <v>AH188061AT</v>
      </c>
      <c r="B1017" t="str">
        <f>"AH188061-A"</f>
        <v>AH188061-A</v>
      </c>
    </row>
    <row r="1018" spans="1:2" x14ac:dyDescent="0.25">
      <c r="A1018" t="str">
        <f>"AH18809-A"</f>
        <v>AH18809-A</v>
      </c>
      <c r="B1018" t="str">
        <f>"AH18809-A"</f>
        <v>AH18809-A</v>
      </c>
    </row>
    <row r="1019" spans="1:2" x14ac:dyDescent="0.25">
      <c r="A1019" t="str">
        <f>"AH1882619AT"</f>
        <v>AH1882619AT</v>
      </c>
      <c r="B1019" t="str">
        <f>"AH1882619-A"</f>
        <v>AH1882619-A</v>
      </c>
    </row>
    <row r="1020" spans="1:2" x14ac:dyDescent="0.25">
      <c r="A1020" t="str">
        <f>"AH188261AT"</f>
        <v>AH188261AT</v>
      </c>
      <c r="B1020" t="str">
        <f>"AH188261-A"</f>
        <v>AH188261-A</v>
      </c>
    </row>
    <row r="1021" spans="1:2" x14ac:dyDescent="0.25">
      <c r="A1021" t="str">
        <f>"AH18829-A"</f>
        <v>AH18829-A</v>
      </c>
      <c r="B1021" t="str">
        <f>"AH18829-A"</f>
        <v>AH18829-A</v>
      </c>
    </row>
    <row r="1022" spans="1:2" x14ac:dyDescent="0.25">
      <c r="A1022" t="str">
        <f>"AH1882AT"</f>
        <v>AH1882AT</v>
      </c>
      <c r="B1022" t="str">
        <f>"AH1882-A"</f>
        <v>AH1882-A</v>
      </c>
    </row>
    <row r="1023" spans="1:2" x14ac:dyDescent="0.25">
      <c r="A1023" t="str">
        <f>"AH1884"</f>
        <v>AH1884</v>
      </c>
      <c r="B1023" t="str">
        <f>"AH1844"</f>
        <v>AH1844</v>
      </c>
    </row>
    <row r="1024" spans="1:2" x14ac:dyDescent="0.25">
      <c r="A1024" t="str">
        <f>"AH1884619"</f>
        <v>AH1884619</v>
      </c>
      <c r="B1024" t="str">
        <f>"AH1884619"</f>
        <v>AH1884619</v>
      </c>
    </row>
    <row r="1025" spans="1:2" x14ac:dyDescent="0.25">
      <c r="A1025" t="str">
        <f>"AH188461AT"</f>
        <v>AH188461AT</v>
      </c>
      <c r="B1025" t="str">
        <f>"AH188461-A"</f>
        <v>AH188461-A</v>
      </c>
    </row>
    <row r="1026" spans="1:2" x14ac:dyDescent="0.25">
      <c r="A1026" t="str">
        <f>"AHER3191"</f>
        <v>AHER3191</v>
      </c>
      <c r="B1026" t="str">
        <f>"AHER3191"</f>
        <v>AHER3191</v>
      </c>
    </row>
    <row r="1027" spans="1:2" x14ac:dyDescent="0.25">
      <c r="A1027" t="str">
        <f>"AHER3192"</f>
        <v>AHER3192</v>
      </c>
      <c r="B1027" t="str">
        <f>"AHER3192"</f>
        <v>AHER3192</v>
      </c>
    </row>
    <row r="1028" spans="1:2" x14ac:dyDescent="0.25">
      <c r="A1028" t="str">
        <f>"AHER4191"</f>
        <v>AHER4191</v>
      </c>
      <c r="B1028" t="str">
        <f>"AHER4191"</f>
        <v>AHER4191</v>
      </c>
    </row>
    <row r="1029" spans="1:2" x14ac:dyDescent="0.25">
      <c r="A1029" t="str">
        <f>"AHER4192"</f>
        <v>AHER4192</v>
      </c>
      <c r="B1029" t="str">
        <f>"AHER4192"</f>
        <v>AHER4192</v>
      </c>
    </row>
    <row r="1030" spans="1:2" x14ac:dyDescent="0.25">
      <c r="A1030" t="str">
        <f>"AHES3190"</f>
        <v>AHES3190</v>
      </c>
      <c r="B1030" t="str">
        <f>"AHES3190"</f>
        <v>AHES3190</v>
      </c>
    </row>
    <row r="1031" spans="1:2" x14ac:dyDescent="0.25">
      <c r="A1031" t="str">
        <f>"AHES3191"</f>
        <v>AHES3191</v>
      </c>
      <c r="B1031" t="str">
        <f>"AHES3191"</f>
        <v>AHES3191</v>
      </c>
    </row>
    <row r="1032" spans="1:2" x14ac:dyDescent="0.25">
      <c r="A1032" t="str">
        <f>"AHES3192"</f>
        <v>AHES3192</v>
      </c>
      <c r="B1032" t="str">
        <f>"AHES3192"</f>
        <v>AHES3192</v>
      </c>
    </row>
    <row r="1033" spans="1:2" x14ac:dyDescent="0.25">
      <c r="A1033" t="str">
        <f>"AHES3193"</f>
        <v>AHES3193</v>
      </c>
      <c r="B1033" t="str">
        <f>"AHES3193"</f>
        <v>AHES3193</v>
      </c>
    </row>
    <row r="1034" spans="1:2" x14ac:dyDescent="0.25">
      <c r="A1034" t="str">
        <f>"AHES3195"</f>
        <v>AHES3195</v>
      </c>
      <c r="B1034" t="str">
        <f>"AHES3195"</f>
        <v>AHES3195</v>
      </c>
    </row>
    <row r="1035" spans="1:2" x14ac:dyDescent="0.25">
      <c r="A1035" t="str">
        <f>"AHES3290"</f>
        <v>AHES3290</v>
      </c>
      <c r="B1035" t="str">
        <f>"AHES3290"</f>
        <v>AHES3290</v>
      </c>
    </row>
    <row r="1036" spans="1:2" x14ac:dyDescent="0.25">
      <c r="A1036" t="str">
        <f>"AHES3291"</f>
        <v>AHES3291</v>
      </c>
      <c r="B1036" t="str">
        <f>"AHES3291"</f>
        <v>AHES3291</v>
      </c>
    </row>
    <row r="1037" spans="1:2" x14ac:dyDescent="0.25">
      <c r="A1037" t="str">
        <f>"AHES3292"</f>
        <v>AHES3292</v>
      </c>
      <c r="B1037" t="str">
        <f>"AHES3292"</f>
        <v>AHES3292</v>
      </c>
    </row>
    <row r="1038" spans="1:2" x14ac:dyDescent="0.25">
      <c r="A1038" t="str">
        <f>"AHES3293"</f>
        <v>AHES3293</v>
      </c>
      <c r="B1038" t="str">
        <f>"AHES3293"</f>
        <v>AHES3293</v>
      </c>
    </row>
    <row r="1039" spans="1:2" x14ac:dyDescent="0.25">
      <c r="A1039" t="str">
        <f>"AHES3295"</f>
        <v>AHES3295</v>
      </c>
      <c r="B1039" t="str">
        <f>"AHES3295"</f>
        <v>AHES3295</v>
      </c>
    </row>
    <row r="1040" spans="1:2" x14ac:dyDescent="0.25">
      <c r="A1040" t="str">
        <f>"AHES4190"</f>
        <v>AHES4190</v>
      </c>
      <c r="B1040" t="str">
        <f>"AHES4190"</f>
        <v>AHES4190</v>
      </c>
    </row>
    <row r="1041" spans="1:2" x14ac:dyDescent="0.25">
      <c r="A1041" t="str">
        <f>"AHES4191"</f>
        <v>AHES4191</v>
      </c>
      <c r="B1041" t="str">
        <f>"AHES4191"</f>
        <v>AHES4191</v>
      </c>
    </row>
    <row r="1042" spans="1:2" x14ac:dyDescent="0.25">
      <c r="A1042" t="str">
        <f>"AHES4192"</f>
        <v>AHES4192</v>
      </c>
      <c r="B1042" t="str">
        <f>"AHES4192"</f>
        <v>AHES4192</v>
      </c>
    </row>
    <row r="1043" spans="1:2" x14ac:dyDescent="0.25">
      <c r="A1043" t="str">
        <f>"AHES4193"</f>
        <v>AHES4193</v>
      </c>
      <c r="B1043" t="str">
        <f>"AHES4193"</f>
        <v>AHES4193</v>
      </c>
    </row>
    <row r="1044" spans="1:2" x14ac:dyDescent="0.25">
      <c r="A1044" t="str">
        <f>"AHES4195"</f>
        <v>AHES4195</v>
      </c>
      <c r="B1044" t="str">
        <f>"AHES4195"</f>
        <v>AHES4195</v>
      </c>
    </row>
    <row r="1045" spans="1:2" x14ac:dyDescent="0.25">
      <c r="A1045" t="str">
        <f>"AHES4290"</f>
        <v>AHES4290</v>
      </c>
      <c r="B1045" t="str">
        <f>"AHES4290"</f>
        <v>AHES4290</v>
      </c>
    </row>
    <row r="1046" spans="1:2" x14ac:dyDescent="0.25">
      <c r="A1046" t="str">
        <f>"AHES4291"</f>
        <v>AHES4291</v>
      </c>
      <c r="B1046" t="str">
        <f>"AHES4291"</f>
        <v>AHES4291</v>
      </c>
    </row>
    <row r="1047" spans="1:2" x14ac:dyDescent="0.25">
      <c r="A1047" t="str">
        <f>"AHES4292"</f>
        <v>AHES4292</v>
      </c>
      <c r="B1047" t="str">
        <f>"AHES4292"</f>
        <v>AHES4292</v>
      </c>
    </row>
    <row r="1048" spans="1:2" x14ac:dyDescent="0.25">
      <c r="A1048" t="str">
        <f>"AHES4293"</f>
        <v>AHES4293</v>
      </c>
      <c r="B1048" t="str">
        <f>"AHES4293"</f>
        <v>AHES4293</v>
      </c>
    </row>
    <row r="1049" spans="1:2" x14ac:dyDescent="0.25">
      <c r="A1049" t="str">
        <f>"AHES4295"</f>
        <v>AHES4295</v>
      </c>
      <c r="B1049" t="str">
        <f>"AHES4295"</f>
        <v>AHES4295</v>
      </c>
    </row>
    <row r="1050" spans="1:2" x14ac:dyDescent="0.25">
      <c r="A1050" t="str">
        <f>"AHF21J"</f>
        <v>AHF21J</v>
      </c>
      <c r="B1050" t="str">
        <f>"AHF21"</f>
        <v>AHF21</v>
      </c>
    </row>
    <row r="1051" spans="1:2" x14ac:dyDescent="0.25">
      <c r="A1051" t="str">
        <f>"AHF22J"</f>
        <v>AHF22J</v>
      </c>
      <c r="B1051" t="str">
        <f>"AHF22"</f>
        <v>AHF22</v>
      </c>
    </row>
    <row r="1052" spans="1:2" x14ac:dyDescent="0.25">
      <c r="A1052" t="str">
        <f>"AHF23J"</f>
        <v>AHF23J</v>
      </c>
      <c r="B1052" t="str">
        <f>"AHF23"</f>
        <v>AHF23</v>
      </c>
    </row>
    <row r="1053" spans="1:2" x14ac:dyDescent="0.25">
      <c r="A1053" t="str">
        <f>"AHW1240J"</f>
        <v>AHW1240J</v>
      </c>
      <c r="B1053" t="str">
        <f>"AHW1240-A"</f>
        <v>AHW1240-A</v>
      </c>
    </row>
    <row r="1054" spans="1:2" x14ac:dyDescent="0.25">
      <c r="A1054" t="str">
        <f>"AJ3080"</f>
        <v>AJ3080</v>
      </c>
      <c r="B1054" t="str">
        <f>"AJ3080"</f>
        <v>AJ3080</v>
      </c>
    </row>
    <row r="1055" spans="1:2" x14ac:dyDescent="0.25">
      <c r="A1055" t="str">
        <f>"AJ3084"</f>
        <v>AJ3084</v>
      </c>
      <c r="B1055" t="str">
        <f>"AJ3084"</f>
        <v>AJ3084</v>
      </c>
    </row>
    <row r="1056" spans="1:2" x14ac:dyDescent="0.25">
      <c r="A1056" t="str">
        <f>"AJ7102BF"</f>
        <v>AJ7102BF</v>
      </c>
      <c r="B1056" t="str">
        <f>"AJ7102BF"</f>
        <v>AJ7102BF</v>
      </c>
    </row>
    <row r="1057" spans="1:2" x14ac:dyDescent="0.25">
      <c r="A1057" t="str">
        <f>"AJ7112BFJ"</f>
        <v>AJ7112BFJ</v>
      </c>
      <c r="B1057" t="str">
        <f>"AJ7112BF"</f>
        <v>AJ7112BF</v>
      </c>
    </row>
    <row r="1058" spans="1:2" x14ac:dyDescent="0.25">
      <c r="A1058" t="str">
        <f>"AJ7120BF"</f>
        <v>AJ7120BF</v>
      </c>
      <c r="B1058" t="str">
        <f>"AJ7120BF"</f>
        <v>AJ7120BF</v>
      </c>
    </row>
    <row r="1059" spans="1:2" x14ac:dyDescent="0.25">
      <c r="A1059" t="str">
        <f>"AJ7122BF"</f>
        <v>AJ7122BF</v>
      </c>
      <c r="B1059" t="str">
        <f>"AJ7122BF"</f>
        <v>AJ7122BF</v>
      </c>
    </row>
    <row r="1060" spans="1:2" x14ac:dyDescent="0.25">
      <c r="A1060" t="str">
        <f>"AJ7131BF"</f>
        <v>AJ7131BF</v>
      </c>
      <c r="B1060" t="str">
        <f>"AJ7131BF"</f>
        <v>AJ7131BF</v>
      </c>
    </row>
    <row r="1061" spans="1:2" x14ac:dyDescent="0.25">
      <c r="A1061" t="str">
        <f>"AJ7200BJ"</f>
        <v>AJ7200BJ</v>
      </c>
      <c r="B1061" t="str">
        <f>"AJ7200B"</f>
        <v>AJ7200B</v>
      </c>
    </row>
    <row r="1062" spans="1:2" x14ac:dyDescent="0.25">
      <c r="A1062" t="str">
        <f>"AJ7201BF"</f>
        <v>AJ7201BF</v>
      </c>
      <c r="B1062" t="str">
        <f>"AJ7201BF"</f>
        <v>AJ7201BF</v>
      </c>
    </row>
    <row r="1063" spans="1:2" x14ac:dyDescent="0.25">
      <c r="A1063" t="str">
        <f>"AJ7201WWF"</f>
        <v>AJ7201WWF</v>
      </c>
      <c r="B1063" t="str">
        <f>"AJ7201WWF"</f>
        <v>AJ7201WWF</v>
      </c>
    </row>
    <row r="1064" spans="1:2" x14ac:dyDescent="0.25">
      <c r="A1064" t="str">
        <f>"AJ7202BFJ"</f>
        <v>AJ7202BFJ</v>
      </c>
      <c r="B1064" t="str">
        <f>"AJ7202BF"</f>
        <v>AJ7202BF</v>
      </c>
    </row>
    <row r="1065" spans="1:2" x14ac:dyDescent="0.25">
      <c r="A1065" t="str">
        <f>"AJ7211BFJ"</f>
        <v>AJ7211BFJ</v>
      </c>
      <c r="B1065" t="str">
        <f>"AJ7211BF"</f>
        <v>AJ7211BF</v>
      </c>
    </row>
    <row r="1066" spans="1:2" x14ac:dyDescent="0.25">
      <c r="A1066" t="str">
        <f>"AJ7231BFJ"</f>
        <v>AJ7231BFJ</v>
      </c>
      <c r="B1066" t="str">
        <f>"AJ7231BF"</f>
        <v>AJ7231BF</v>
      </c>
    </row>
    <row r="1067" spans="1:2" x14ac:dyDescent="0.25">
      <c r="A1067" t="str">
        <f>"AJ7232BF"</f>
        <v>AJ7232BF</v>
      </c>
      <c r="B1067" t="str">
        <f>"AJ7232BF"</f>
        <v>AJ7232BF</v>
      </c>
    </row>
    <row r="1068" spans="1:2" x14ac:dyDescent="0.25">
      <c r="A1068" t="str">
        <f>"AJ7241BFJ"</f>
        <v>AJ7241BFJ</v>
      </c>
      <c r="B1068" t="str">
        <f>"AJ7241BF"</f>
        <v>AJ7241BF</v>
      </c>
    </row>
    <row r="1069" spans="1:2" x14ac:dyDescent="0.25">
      <c r="A1069" t="str">
        <f>"AJ7242BF"</f>
        <v>AJ7242BF</v>
      </c>
      <c r="B1069" t="str">
        <f>"AJ7242BF"</f>
        <v>AJ7242BF</v>
      </c>
    </row>
    <row r="1070" spans="1:2" x14ac:dyDescent="0.25">
      <c r="A1070" t="str">
        <f>"AJ76102BF"</f>
        <v>AJ76102BF</v>
      </c>
      <c r="B1070" t="str">
        <f>"AJ76102BF"</f>
        <v>AJ76102BF</v>
      </c>
    </row>
    <row r="1071" spans="1:2" x14ac:dyDescent="0.25">
      <c r="A1071" t="str">
        <f>"AJ76120BF"</f>
        <v>AJ76120BF</v>
      </c>
      <c r="B1071" t="str">
        <f>"AJ76120BF"</f>
        <v>AJ76120BF</v>
      </c>
    </row>
    <row r="1072" spans="1:2" x14ac:dyDescent="0.25">
      <c r="A1072" t="str">
        <f>"AJ76201BF"</f>
        <v>AJ76201BF</v>
      </c>
      <c r="B1072" t="str">
        <f>"AJ76201BF"</f>
        <v>AJ76201BF</v>
      </c>
    </row>
    <row r="1073" spans="1:2" x14ac:dyDescent="0.25">
      <c r="A1073" t="str">
        <f>"AJ7W201BF"</f>
        <v>AJ7W201BF</v>
      </c>
      <c r="B1073" t="str">
        <f>"AJ7W201BF"</f>
        <v>AJ7W201BF</v>
      </c>
    </row>
    <row r="1074" spans="1:2" x14ac:dyDescent="0.25">
      <c r="A1074" t="str">
        <f>"AJ7W202BF"</f>
        <v>AJ7W202BF</v>
      </c>
      <c r="B1074" t="str">
        <f>"AJ7W202BF"</f>
        <v>AJ7W202BF</v>
      </c>
    </row>
    <row r="1075" spans="1:2" x14ac:dyDescent="0.25">
      <c r="A1075" t="str">
        <f>"AJ8102BF"</f>
        <v>AJ8102BF</v>
      </c>
      <c r="B1075" t="str">
        <f>"AJ8102BF"</f>
        <v>AJ8102BF</v>
      </c>
    </row>
    <row r="1076" spans="1:2" x14ac:dyDescent="0.25">
      <c r="A1076" t="str">
        <f>"AJ8102BTF"</f>
        <v>AJ8102BTF</v>
      </c>
      <c r="B1076" t="str">
        <f>"AJ8102BTF"</f>
        <v>AJ8102BTF</v>
      </c>
    </row>
    <row r="1077" spans="1:2" x14ac:dyDescent="0.25">
      <c r="A1077" t="str">
        <f>"AJ8111BF"</f>
        <v>AJ8111BF</v>
      </c>
      <c r="B1077" t="str">
        <f>"AJ8111BF"</f>
        <v>AJ8111BF</v>
      </c>
    </row>
    <row r="1078" spans="1:2" x14ac:dyDescent="0.25">
      <c r="A1078" t="str">
        <f>"AJ8120BFJ"</f>
        <v>AJ8120BFJ</v>
      </c>
      <c r="B1078" t="str">
        <f>"AJ8120BF"</f>
        <v>AJ8120BF</v>
      </c>
    </row>
    <row r="1079" spans="1:2" x14ac:dyDescent="0.25">
      <c r="A1079" t="str">
        <f>"AJ8200BF"</f>
        <v>AJ8200BF</v>
      </c>
      <c r="B1079" t="str">
        <f>"AJ8200BF"</f>
        <v>AJ8200BF</v>
      </c>
    </row>
    <row r="1080" spans="1:2" x14ac:dyDescent="0.25">
      <c r="A1080" t="str">
        <f>"AJ8201BF"</f>
        <v>AJ8201BF</v>
      </c>
      <c r="B1080" t="str">
        <f>"AJ8201BF"</f>
        <v>AJ8201BF</v>
      </c>
    </row>
    <row r="1081" spans="1:2" x14ac:dyDescent="0.25">
      <c r="A1081" t="str">
        <f>"AJ8202BF"</f>
        <v>AJ8202BF</v>
      </c>
      <c r="B1081" t="str">
        <f>"AJ8202BF"</f>
        <v>AJ8202BF</v>
      </c>
    </row>
    <row r="1082" spans="1:2" x14ac:dyDescent="0.25">
      <c r="A1082" t="str">
        <f>"AJ8202BTF"</f>
        <v>AJ8202BTF</v>
      </c>
      <c r="B1082" t="str">
        <f>"AJ8202BTF"</f>
        <v>AJ8202BTF</v>
      </c>
    </row>
    <row r="1083" spans="1:2" x14ac:dyDescent="0.25">
      <c r="A1083" t="str">
        <f>"AJ8212BTF"</f>
        <v>AJ8212BTF</v>
      </c>
      <c r="B1083" t="str">
        <f>"AJ8212BTF"</f>
        <v>AJ8212BTF</v>
      </c>
    </row>
    <row r="1084" spans="1:2" x14ac:dyDescent="0.25">
      <c r="A1084" t="str">
        <f>"AJ8232BF"</f>
        <v>AJ8232BF</v>
      </c>
      <c r="B1084" t="str">
        <f>"AJ8232BF"</f>
        <v>AJ8232BF</v>
      </c>
    </row>
    <row r="1085" spans="1:2" x14ac:dyDescent="0.25">
      <c r="A1085" t="str">
        <f>"AJ8241BFJ"</f>
        <v>AJ8241BFJ</v>
      </c>
      <c r="B1085" t="str">
        <f>"AJ8241BF"</f>
        <v>AJ8241BF</v>
      </c>
    </row>
    <row r="1086" spans="1:2" x14ac:dyDescent="0.25">
      <c r="A1086" t="str">
        <f>"AJ8R2004BBCF"</f>
        <v>AJ8R2004BBCF</v>
      </c>
      <c r="B1086" t="str">
        <f>"AJ8R2004BBCF"</f>
        <v>AJ8R2004BBCF</v>
      </c>
    </row>
    <row r="1087" spans="1:2" x14ac:dyDescent="0.25">
      <c r="A1087" t="str">
        <f>"AJ8R2023BBCF"</f>
        <v>AJ8R2023BBCF</v>
      </c>
      <c r="B1087" t="str">
        <f>"AJ8R2023BBCF"</f>
        <v>AJ8R2023BBCF</v>
      </c>
    </row>
    <row r="1088" spans="1:2" x14ac:dyDescent="0.25">
      <c r="A1088" t="str">
        <f>"AJ8R2024ZBCF"</f>
        <v>AJ8R2024ZBCF</v>
      </c>
      <c r="B1088" t="str">
        <f>"AJ8R2024ZBCF"</f>
        <v>AJ8R2024ZBCF</v>
      </c>
    </row>
    <row r="1089" spans="1:2" x14ac:dyDescent="0.25">
      <c r="A1089" t="str">
        <f>"AJ8R5021ZCFJ"</f>
        <v>AJ8R5021ZCFJ</v>
      </c>
      <c r="B1089" t="str">
        <f>"AJ8R5021ZCF"</f>
        <v>AJ8R5021ZCF</v>
      </c>
    </row>
    <row r="1090" spans="1:2" x14ac:dyDescent="0.25">
      <c r="A1090" t="str">
        <f>"AJ8S700BC"</f>
        <v>AJ8S700BC</v>
      </c>
      <c r="B1090" t="str">
        <f>"AJ8S700BC"</f>
        <v>AJ8S700BC</v>
      </c>
    </row>
    <row r="1091" spans="1:2" x14ac:dyDescent="0.25">
      <c r="A1091" t="str">
        <f>"AJ8S701BBC"</f>
        <v>AJ8S701BBC</v>
      </c>
      <c r="B1091" t="str">
        <f>"AJ8S701BBC"</f>
        <v>AJ8S701BBC</v>
      </c>
    </row>
    <row r="1092" spans="1:2" x14ac:dyDescent="0.25">
      <c r="A1092" t="str">
        <f>"AJ8S701BC"</f>
        <v>AJ8S701BC</v>
      </c>
      <c r="B1092" t="str">
        <f>"AJ8S701BC"</f>
        <v>AJ8S701BC</v>
      </c>
    </row>
    <row r="1093" spans="1:2" x14ac:dyDescent="0.25">
      <c r="A1093" t="str">
        <f>"AJ8W201BF"</f>
        <v>AJ8W201BF</v>
      </c>
      <c r="B1093" t="str">
        <f>"AJ8W201BF"</f>
        <v>AJ8W201BF</v>
      </c>
    </row>
    <row r="1094" spans="1:2" x14ac:dyDescent="0.25">
      <c r="A1094" t="str">
        <f>"AJ8W211BF"</f>
        <v>AJ8W211BF</v>
      </c>
      <c r="B1094" t="str">
        <f>"AJ8W211BF"</f>
        <v>AJ8W211BF</v>
      </c>
    </row>
    <row r="1095" spans="1:2" x14ac:dyDescent="0.25">
      <c r="A1095" t="str">
        <f>"AL-2402"</f>
        <v>AL-2402</v>
      </c>
      <c r="B1095" t="str">
        <f>"AL-2402"</f>
        <v>AL-2402</v>
      </c>
    </row>
    <row r="1096" spans="1:2" x14ac:dyDescent="0.25">
      <c r="A1096" t="str">
        <f>"ALDP105"</f>
        <v>ALDP105</v>
      </c>
      <c r="B1096" t="str">
        <f>"ALDP105"</f>
        <v>ALDP105</v>
      </c>
    </row>
    <row r="1097" spans="1:2" x14ac:dyDescent="0.25">
      <c r="A1097" t="str">
        <f>"ALDP105W"</f>
        <v>ALDP105W</v>
      </c>
      <c r="B1097" t="str">
        <f>"ALDP105W"</f>
        <v>ALDP105W</v>
      </c>
    </row>
    <row r="1098" spans="1:2" x14ac:dyDescent="0.25">
      <c r="A1098" t="str">
        <f>"ALDP106"</f>
        <v>ALDP106</v>
      </c>
      <c r="B1098" t="str">
        <f>"ALDP106"</f>
        <v>ALDP106</v>
      </c>
    </row>
    <row r="1099" spans="1:2" x14ac:dyDescent="0.25">
      <c r="A1099" t="str">
        <f>"ALDP106W"</f>
        <v>ALDP106W</v>
      </c>
      <c r="B1099" t="str">
        <f>"ALDP106W"</f>
        <v>ALDP106W</v>
      </c>
    </row>
    <row r="1100" spans="1:2" x14ac:dyDescent="0.25">
      <c r="A1100" t="str">
        <f>"ALDP109"</f>
        <v>ALDP109</v>
      </c>
      <c r="B1100" t="str">
        <f>"ALDP109"</f>
        <v>ALDP109</v>
      </c>
    </row>
    <row r="1101" spans="1:2" x14ac:dyDescent="0.25">
      <c r="A1101" t="str">
        <f>"ALDP109W"</f>
        <v>ALDP109W</v>
      </c>
      <c r="B1101" t="str">
        <f>"ALDP109W"</f>
        <v>ALDP109W</v>
      </c>
    </row>
    <row r="1102" spans="1:2" x14ac:dyDescent="0.25">
      <c r="A1102" t="str">
        <f>"ALDP112"</f>
        <v>ALDP112</v>
      </c>
      <c r="B1102" t="str">
        <f>"ALDP112"</f>
        <v>ALDP112</v>
      </c>
    </row>
    <row r="1103" spans="1:2" x14ac:dyDescent="0.25">
      <c r="A1103" t="str">
        <f>"ALDP112W"</f>
        <v>ALDP112W</v>
      </c>
      <c r="B1103" t="str">
        <f>"ALDP112W"</f>
        <v>ALDP112W</v>
      </c>
    </row>
    <row r="1104" spans="1:2" x14ac:dyDescent="0.25">
      <c r="A1104" t="str">
        <f>"ALDP118"</f>
        <v>ALDP118</v>
      </c>
      <c r="B1104" t="str">
        <f>"ALDP118"</f>
        <v>ALDP118</v>
      </c>
    </row>
    <row r="1105" spans="1:2" x14ac:dyDescent="0.25">
      <c r="A1105" t="str">
        <f>"ALDP118W"</f>
        <v>ALDP118W</v>
      </c>
      <c r="B1105" t="str">
        <f>"ALDP118W"</f>
        <v>ALDP118W</v>
      </c>
    </row>
    <row r="1106" spans="1:2" x14ac:dyDescent="0.25">
      <c r="A1106" t="str">
        <f>"ALDP124"</f>
        <v>ALDP124</v>
      </c>
      <c r="B1106" t="str">
        <f>"ALDP124"</f>
        <v>ALDP124</v>
      </c>
    </row>
    <row r="1107" spans="1:2" x14ac:dyDescent="0.25">
      <c r="A1107" t="str">
        <f>"ALDP124W"</f>
        <v>ALDP124W</v>
      </c>
      <c r="B1107" t="str">
        <f>"ALDP124W"</f>
        <v>ALDP124W</v>
      </c>
    </row>
    <row r="1108" spans="1:2" x14ac:dyDescent="0.25">
      <c r="A1108" t="str">
        <f>"ALDP1F05"</f>
        <v>ALDP1F05</v>
      </c>
      <c r="B1108" t="str">
        <f>"ALDP1F05"</f>
        <v>ALDP1F05</v>
      </c>
    </row>
    <row r="1109" spans="1:2" x14ac:dyDescent="0.25">
      <c r="A1109" t="str">
        <f>"ALDP1F06"</f>
        <v>ALDP1F06</v>
      </c>
      <c r="B1109" t="str">
        <f>"ALDP1F06"</f>
        <v>ALDP1F06</v>
      </c>
    </row>
    <row r="1110" spans="1:2" x14ac:dyDescent="0.25">
      <c r="A1110" t="str">
        <f>"ALDP1F09"</f>
        <v>ALDP1F09</v>
      </c>
      <c r="B1110" t="str">
        <f>"ALDP1F09"</f>
        <v>ALDP1F09</v>
      </c>
    </row>
    <row r="1111" spans="1:2" x14ac:dyDescent="0.25">
      <c r="A1111" t="str">
        <f>"ALDP1F12"</f>
        <v>ALDP1F12</v>
      </c>
      <c r="B1111" t="str">
        <f>"ALDP1F12"</f>
        <v>ALDP1F12</v>
      </c>
    </row>
    <row r="1112" spans="1:2" x14ac:dyDescent="0.25">
      <c r="A1112" t="str">
        <f>"ALDP1F24"</f>
        <v>ALDP1F24</v>
      </c>
      <c r="B1112" t="str">
        <f>"ALDP1F24"</f>
        <v>ALDP1F24</v>
      </c>
    </row>
    <row r="1113" spans="1:2" x14ac:dyDescent="0.25">
      <c r="A1113" t="str">
        <f>"ALF1P05T"</f>
        <v>ALF1P05T</v>
      </c>
      <c r="B1113" t="str">
        <f>"ALF1P05"</f>
        <v>ALF1P05</v>
      </c>
    </row>
    <row r="1114" spans="1:2" x14ac:dyDescent="0.25">
      <c r="A1114" t="str">
        <f>"ALF1P06T"</f>
        <v>ALF1P06T</v>
      </c>
      <c r="B1114" t="str">
        <f>"ALF1P06"</f>
        <v>ALF1P06</v>
      </c>
    </row>
    <row r="1115" spans="1:2" x14ac:dyDescent="0.25">
      <c r="A1115" t="str">
        <f>"ALF1P09T"</f>
        <v>ALF1P09T</v>
      </c>
      <c r="B1115" t="str">
        <f>"ALF1P09"</f>
        <v>ALF1P09</v>
      </c>
    </row>
    <row r="1116" spans="1:2" x14ac:dyDescent="0.25">
      <c r="A1116" t="str">
        <f>"ALF1P12T"</f>
        <v>ALF1P12T</v>
      </c>
      <c r="B1116" t="str">
        <f>"ALF1P12"</f>
        <v>ALF1P12</v>
      </c>
    </row>
    <row r="1117" spans="1:2" x14ac:dyDescent="0.25">
      <c r="A1117" t="str">
        <f>"ALF1P18T"</f>
        <v>ALF1P18T</v>
      </c>
      <c r="B1117" t="str">
        <f>"ALF1P18"</f>
        <v>ALF1P18</v>
      </c>
    </row>
    <row r="1118" spans="1:2" x14ac:dyDescent="0.25">
      <c r="A1118" t="str">
        <f>"ALF1P24T"</f>
        <v>ALF1P24T</v>
      </c>
      <c r="B1118" t="str">
        <f>"ALF1P24"</f>
        <v>ALF1P24</v>
      </c>
    </row>
    <row r="1119" spans="1:2" x14ac:dyDescent="0.25">
      <c r="A1119" t="str">
        <f>"ALF1T05T"</f>
        <v>ALF1T05T</v>
      </c>
      <c r="B1119" t="str">
        <f>"ALF1T05"</f>
        <v>ALF1T05</v>
      </c>
    </row>
    <row r="1120" spans="1:2" x14ac:dyDescent="0.25">
      <c r="A1120" t="str">
        <f>"ALF1T06T"</f>
        <v>ALF1T06T</v>
      </c>
      <c r="B1120" t="str">
        <f>"ALF1T06"</f>
        <v>ALF1T06</v>
      </c>
    </row>
    <row r="1121" spans="1:2" x14ac:dyDescent="0.25">
      <c r="A1121" t="str">
        <f>"ALF1T09T"</f>
        <v>ALF1T09T</v>
      </c>
      <c r="B1121" t="str">
        <f>"ALF1T09"</f>
        <v>ALF1T09</v>
      </c>
    </row>
    <row r="1122" spans="1:2" x14ac:dyDescent="0.25">
      <c r="A1122" t="str">
        <f>"ALF1T12T"</f>
        <v>ALF1T12T</v>
      </c>
      <c r="B1122" t="str">
        <f>"ALF1T12"</f>
        <v>ALF1T12</v>
      </c>
    </row>
    <row r="1123" spans="1:2" x14ac:dyDescent="0.25">
      <c r="A1123" t="str">
        <f>"ALF1T18T"</f>
        <v>ALF1T18T</v>
      </c>
      <c r="B1123" t="str">
        <f>"ALF1T18"</f>
        <v>ALF1T18</v>
      </c>
    </row>
    <row r="1124" spans="1:2" x14ac:dyDescent="0.25">
      <c r="A1124" t="str">
        <f>"ALF1T24T"</f>
        <v>ALF1T24T</v>
      </c>
      <c r="B1124" t="str">
        <f>"ALF1T24"</f>
        <v>ALF1T24</v>
      </c>
    </row>
    <row r="1125" spans="1:2" x14ac:dyDescent="0.25">
      <c r="A1125" t="str">
        <f>"ALF1TF12"</f>
        <v>ALF1TF12</v>
      </c>
      <c r="B1125" t="str">
        <f>"ALF1TF12"</f>
        <v>ALF1TF12</v>
      </c>
    </row>
    <row r="1126" spans="1:2" x14ac:dyDescent="0.25">
      <c r="A1126" t="str">
        <f>"ALFG1PF09"</f>
        <v>ALFG1PF09</v>
      </c>
      <c r="B1126" t="str">
        <f>"ALFG1PF09"</f>
        <v>ALFG1PF09</v>
      </c>
    </row>
    <row r="1127" spans="1:2" x14ac:dyDescent="0.25">
      <c r="A1127" t="str">
        <f>"ALFG1PF12"</f>
        <v>ALFG1PF12</v>
      </c>
      <c r="B1127" t="str">
        <f>"ALFG1PF12"</f>
        <v>ALFG1PF12</v>
      </c>
    </row>
    <row r="1128" spans="1:2" x14ac:dyDescent="0.25">
      <c r="A1128" t="str">
        <f>"ALFG1PF121"</f>
        <v>ALFG1PF121</v>
      </c>
      <c r="B1128" t="str">
        <f>"ALFG1PF121"</f>
        <v>ALFG1PF121</v>
      </c>
    </row>
    <row r="1129" spans="1:2" x14ac:dyDescent="0.25">
      <c r="A1129" t="str">
        <f>"ALFG1PF18"</f>
        <v>ALFG1PF18</v>
      </c>
      <c r="B1129" t="str">
        <f>"ALFG1PF18"</f>
        <v>ALFG1PF18</v>
      </c>
    </row>
    <row r="1130" spans="1:2" x14ac:dyDescent="0.25">
      <c r="A1130" t="str">
        <f>"ALFG1PF24"</f>
        <v>ALFG1PF24</v>
      </c>
      <c r="B1130" t="str">
        <f>"ALFG1PF24"</f>
        <v>ALFG1PF24</v>
      </c>
    </row>
    <row r="1131" spans="1:2" x14ac:dyDescent="0.25">
      <c r="A1131" t="str">
        <f>"ALFG1PF241"</f>
        <v>ALFG1PF241</v>
      </c>
      <c r="B1131" t="str">
        <f>"ALFG1PF241"</f>
        <v>ALFG1PF241</v>
      </c>
    </row>
    <row r="1132" spans="1:2" x14ac:dyDescent="0.25">
      <c r="A1132" t="str">
        <f>"ALFG2PF09"</f>
        <v>ALFG2PF09</v>
      </c>
      <c r="B1132" t="str">
        <f>"ALFG2PF09"</f>
        <v>ALFG2PF09</v>
      </c>
    </row>
    <row r="1133" spans="1:2" x14ac:dyDescent="0.25">
      <c r="A1133" t="str">
        <f>"ALFG2PF12"</f>
        <v>ALFG2PF12</v>
      </c>
      <c r="B1133" t="str">
        <f>"ALFG2PF12"</f>
        <v>ALFG2PF12</v>
      </c>
    </row>
    <row r="1134" spans="1:2" x14ac:dyDescent="0.25">
      <c r="A1134" t="str">
        <f>"ALFG2PF121"</f>
        <v>ALFG2PF121</v>
      </c>
      <c r="B1134" t="str">
        <f>"ALFG2PF121"</f>
        <v>ALFG2PF121</v>
      </c>
    </row>
    <row r="1135" spans="1:2" x14ac:dyDescent="0.25">
      <c r="A1135" t="str">
        <f>"ALFG2PF18"</f>
        <v>ALFG2PF18</v>
      </c>
      <c r="B1135" t="str">
        <f>"ALFG2PF18"</f>
        <v>ALFG2PF18</v>
      </c>
    </row>
    <row r="1136" spans="1:2" x14ac:dyDescent="0.25">
      <c r="A1136" t="str">
        <f>"ALFG2PF181"</f>
        <v>ALFG2PF181</v>
      </c>
      <c r="B1136" t="str">
        <f>"ALFG2PF181"</f>
        <v>ALFG2PF181</v>
      </c>
    </row>
    <row r="1137" spans="1:2" x14ac:dyDescent="0.25">
      <c r="A1137" t="str">
        <f>"ALFG2PF24"</f>
        <v>ALFG2PF24</v>
      </c>
      <c r="B1137" t="str">
        <f>"ALFG2PF24"</f>
        <v>ALFG2PF24</v>
      </c>
    </row>
    <row r="1138" spans="1:2" x14ac:dyDescent="0.25">
      <c r="A1138" t="str">
        <f>"ALFG2PF241"</f>
        <v>ALFG2PF241</v>
      </c>
      <c r="B1138" t="str">
        <f>"ALFG2PF241"</f>
        <v>ALFG2PF241</v>
      </c>
    </row>
    <row r="1139" spans="1:2" x14ac:dyDescent="0.25">
      <c r="A1139" t="str">
        <f>"ALQ105"</f>
        <v>ALQ105</v>
      </c>
      <c r="B1139" t="str">
        <f>"ALQ105"</f>
        <v>ALQ105</v>
      </c>
    </row>
    <row r="1140" spans="1:2" x14ac:dyDescent="0.25">
      <c r="A1140" t="str">
        <f>"ALQ105S"</f>
        <v>ALQ105S</v>
      </c>
      <c r="B1140" t="str">
        <f>"ALQ105S"</f>
        <v>ALQ105S</v>
      </c>
    </row>
    <row r="1141" spans="1:2" x14ac:dyDescent="0.25">
      <c r="A1141" t="str">
        <f>"ALQ106"</f>
        <v>ALQ106</v>
      </c>
      <c r="B1141" t="str">
        <f>"ALQ106"</f>
        <v>ALQ106</v>
      </c>
    </row>
    <row r="1142" spans="1:2" x14ac:dyDescent="0.25">
      <c r="A1142" t="str">
        <f>"ALQ106S"</f>
        <v>ALQ106S</v>
      </c>
      <c r="B1142" t="str">
        <f>"ALQ106S"</f>
        <v>ALQ106S</v>
      </c>
    </row>
    <row r="1143" spans="1:2" x14ac:dyDescent="0.25">
      <c r="A1143" t="str">
        <f>"ALQ109"</f>
        <v>ALQ109</v>
      </c>
      <c r="B1143" t="str">
        <f>"ALQ109"</f>
        <v>ALQ109</v>
      </c>
    </row>
    <row r="1144" spans="1:2" x14ac:dyDescent="0.25">
      <c r="A1144" t="str">
        <f>"ALQ109S"</f>
        <v>ALQ109S</v>
      </c>
      <c r="B1144" t="str">
        <f>"ALQ109S"</f>
        <v>ALQ109S</v>
      </c>
    </row>
    <row r="1145" spans="1:2" x14ac:dyDescent="0.25">
      <c r="A1145" t="str">
        <f>"ALQ112"</f>
        <v>ALQ112</v>
      </c>
      <c r="B1145" t="str">
        <f>"ALQ112"</f>
        <v>ALQ112</v>
      </c>
    </row>
    <row r="1146" spans="1:2" x14ac:dyDescent="0.25">
      <c r="A1146" t="str">
        <f>"ALQ112S"</f>
        <v>ALQ112S</v>
      </c>
      <c r="B1146" t="str">
        <f>"ALQ112S"</f>
        <v>ALQ112S</v>
      </c>
    </row>
    <row r="1147" spans="1:2" x14ac:dyDescent="0.25">
      <c r="A1147" t="str">
        <f>"ALQ118"</f>
        <v>ALQ118</v>
      </c>
      <c r="B1147" t="str">
        <f>"ALQ118"</f>
        <v>ALQ118</v>
      </c>
    </row>
    <row r="1148" spans="1:2" x14ac:dyDescent="0.25">
      <c r="A1148" t="str">
        <f>"ALQ118S"</f>
        <v>ALQ118S</v>
      </c>
      <c r="B1148" t="str">
        <f>"ALQ118S"</f>
        <v>ALQ118S</v>
      </c>
    </row>
    <row r="1149" spans="1:2" x14ac:dyDescent="0.25">
      <c r="A1149" t="str">
        <f>"ALQ124"</f>
        <v>ALQ124</v>
      </c>
      <c r="B1149" t="str">
        <f>"ALQ124"</f>
        <v>ALQ124</v>
      </c>
    </row>
    <row r="1150" spans="1:2" x14ac:dyDescent="0.25">
      <c r="A1150" t="str">
        <f>"ALQ124S"</f>
        <v>ALQ124S</v>
      </c>
      <c r="B1150" t="str">
        <f>"ALQ124S"</f>
        <v>ALQ124S</v>
      </c>
    </row>
    <row r="1151" spans="1:2" x14ac:dyDescent="0.25">
      <c r="A1151" t="str">
        <f>"ALQ1F05"</f>
        <v>ALQ1F05</v>
      </c>
      <c r="B1151" t="str">
        <f>"ALQ1F05"</f>
        <v>ALQ1F05</v>
      </c>
    </row>
    <row r="1152" spans="1:2" x14ac:dyDescent="0.25">
      <c r="A1152" t="str">
        <f>"ALQ1F05S"</f>
        <v>ALQ1F05S</v>
      </c>
      <c r="B1152" t="str">
        <f>"ALQ1F05S"</f>
        <v>ALQ1F05S</v>
      </c>
    </row>
    <row r="1153" spans="1:2" x14ac:dyDescent="0.25">
      <c r="A1153" t="str">
        <f>"ALQ1F06"</f>
        <v>ALQ1F06</v>
      </c>
      <c r="B1153" t="str">
        <f>"ALQ1F06"</f>
        <v>ALQ1F06</v>
      </c>
    </row>
    <row r="1154" spans="1:2" x14ac:dyDescent="0.25">
      <c r="A1154" t="str">
        <f>"ALQ1F06S"</f>
        <v>ALQ1F06S</v>
      </c>
      <c r="B1154" t="str">
        <f>"ALQ1F06S"</f>
        <v>ALQ1F06S</v>
      </c>
    </row>
    <row r="1155" spans="1:2" x14ac:dyDescent="0.25">
      <c r="A1155" t="str">
        <f>"ALQ1F09"</f>
        <v>ALQ1F09</v>
      </c>
      <c r="B1155" t="str">
        <f>"ALQ1F09"</f>
        <v>ALQ1F09</v>
      </c>
    </row>
    <row r="1156" spans="1:2" x14ac:dyDescent="0.25">
      <c r="A1156" t="str">
        <f>"ALQ1F09S"</f>
        <v>ALQ1F09S</v>
      </c>
      <c r="B1156" t="str">
        <f>"ALQ1F09S"</f>
        <v>ALQ1F09S</v>
      </c>
    </row>
    <row r="1157" spans="1:2" x14ac:dyDescent="0.25">
      <c r="A1157" t="str">
        <f>"ALQ1F12"</f>
        <v>ALQ1F12</v>
      </c>
      <c r="B1157" t="str">
        <f>"ALQ1F12"</f>
        <v>ALQ1F12</v>
      </c>
    </row>
    <row r="1158" spans="1:2" x14ac:dyDescent="0.25">
      <c r="A1158" t="str">
        <f>"ALQ1F12S"</f>
        <v>ALQ1F12S</v>
      </c>
      <c r="B1158" t="str">
        <f>"ALQ1F12S"</f>
        <v>ALQ1F12S</v>
      </c>
    </row>
    <row r="1159" spans="1:2" x14ac:dyDescent="0.25">
      <c r="A1159" t="str">
        <f>"ALQ1F18"</f>
        <v>ALQ1F18</v>
      </c>
      <c r="B1159" t="str">
        <f>"ALQ1F18"</f>
        <v>ALQ1F18</v>
      </c>
    </row>
    <row r="1160" spans="1:2" x14ac:dyDescent="0.25">
      <c r="A1160" t="str">
        <f>"ALQ1F18S"</f>
        <v>ALQ1F18S</v>
      </c>
      <c r="B1160" t="str">
        <f>"ALQ1F18S"</f>
        <v>ALQ1F18S</v>
      </c>
    </row>
    <row r="1161" spans="1:2" x14ac:dyDescent="0.25">
      <c r="A1161" t="str">
        <f>"ALQ1F24"</f>
        <v>ALQ1F24</v>
      </c>
      <c r="B1161" t="str">
        <f>"ALQ1F24"</f>
        <v>ALQ1F24</v>
      </c>
    </row>
    <row r="1162" spans="1:2" x14ac:dyDescent="0.25">
      <c r="A1162" t="str">
        <f>"ALQ1F24S"</f>
        <v>ALQ1F24S</v>
      </c>
      <c r="B1162" t="str">
        <f>"ALQ1F24S"</f>
        <v>ALQ1F24S</v>
      </c>
    </row>
    <row r="1163" spans="1:2" x14ac:dyDescent="0.25">
      <c r="A1163" t="str">
        <f>"ALQ305"</f>
        <v>ALQ305</v>
      </c>
      <c r="B1163" t="str">
        <f>"ALQ305"</f>
        <v>ALQ305</v>
      </c>
    </row>
    <row r="1164" spans="1:2" x14ac:dyDescent="0.25">
      <c r="A1164" t="str">
        <f>"ALQ305S"</f>
        <v>ALQ305S</v>
      </c>
      <c r="B1164" t="str">
        <f>"ALQ305S"</f>
        <v>ALQ305S</v>
      </c>
    </row>
    <row r="1165" spans="1:2" x14ac:dyDescent="0.25">
      <c r="A1165" t="str">
        <f>"ALQ306"</f>
        <v>ALQ306</v>
      </c>
      <c r="B1165" t="str">
        <f>"ALQ306"</f>
        <v>ALQ306</v>
      </c>
    </row>
    <row r="1166" spans="1:2" x14ac:dyDescent="0.25">
      <c r="A1166" t="str">
        <f>"ALQ306S"</f>
        <v>ALQ306S</v>
      </c>
      <c r="B1166" t="str">
        <f>"ALQ306S"</f>
        <v>ALQ306S</v>
      </c>
    </row>
    <row r="1167" spans="1:2" x14ac:dyDescent="0.25">
      <c r="A1167" t="str">
        <f>"ALQ309"</f>
        <v>ALQ309</v>
      </c>
      <c r="B1167" t="str">
        <f>"ALQ309"</f>
        <v>ALQ309</v>
      </c>
    </row>
    <row r="1168" spans="1:2" x14ac:dyDescent="0.25">
      <c r="A1168" t="str">
        <f>"ALQ309S"</f>
        <v>ALQ309S</v>
      </c>
      <c r="B1168" t="str">
        <f>"ALQ309S"</f>
        <v>ALQ309S</v>
      </c>
    </row>
    <row r="1169" spans="1:2" x14ac:dyDescent="0.25">
      <c r="A1169" t="str">
        <f>"ALQ312"</f>
        <v>ALQ312</v>
      </c>
      <c r="B1169" t="str">
        <f>"ALQ312"</f>
        <v>ALQ312</v>
      </c>
    </row>
    <row r="1170" spans="1:2" x14ac:dyDescent="0.25">
      <c r="A1170" t="str">
        <f>"ALQ312S"</f>
        <v>ALQ312S</v>
      </c>
      <c r="B1170" t="str">
        <f>"ALQ312S"</f>
        <v>ALQ312S</v>
      </c>
    </row>
    <row r="1171" spans="1:2" x14ac:dyDescent="0.25">
      <c r="A1171" t="str">
        <f>"ALQ318"</f>
        <v>ALQ318</v>
      </c>
      <c r="B1171" t="str">
        <f>"ALQ318"</f>
        <v>ALQ318</v>
      </c>
    </row>
    <row r="1172" spans="1:2" x14ac:dyDescent="0.25">
      <c r="A1172" t="str">
        <f>"ALQ318S"</f>
        <v>ALQ318S</v>
      </c>
      <c r="B1172" t="str">
        <f>"ALQ318S"</f>
        <v>ALQ318S</v>
      </c>
    </row>
    <row r="1173" spans="1:2" x14ac:dyDescent="0.25">
      <c r="A1173" t="str">
        <f>"ALQ324"</f>
        <v>ALQ324</v>
      </c>
      <c r="B1173" t="str">
        <f>"ALQ324"</f>
        <v>ALQ324</v>
      </c>
    </row>
    <row r="1174" spans="1:2" x14ac:dyDescent="0.25">
      <c r="A1174" t="str">
        <f>"ALQ324S"</f>
        <v>ALQ324S</v>
      </c>
      <c r="B1174" t="str">
        <f>"ALQ324S"</f>
        <v>ALQ324S</v>
      </c>
    </row>
    <row r="1175" spans="1:2" x14ac:dyDescent="0.25">
      <c r="A1175" t="str">
        <f>"ALQ3F05"</f>
        <v>ALQ3F05</v>
      </c>
      <c r="B1175" t="str">
        <f>"ALQ3F05"</f>
        <v>ALQ3F05</v>
      </c>
    </row>
    <row r="1176" spans="1:2" x14ac:dyDescent="0.25">
      <c r="A1176" t="str">
        <f>"ALQ3F05S"</f>
        <v>ALQ3F05S</v>
      </c>
      <c r="B1176" t="str">
        <f>"ALQ3F05S"</f>
        <v>ALQ3F05S</v>
      </c>
    </row>
    <row r="1177" spans="1:2" x14ac:dyDescent="0.25">
      <c r="A1177" t="str">
        <f>"ALQ3F06"</f>
        <v>ALQ3F06</v>
      </c>
      <c r="B1177" t="str">
        <f>"ALQ3F06"</f>
        <v>ALQ3F06</v>
      </c>
    </row>
    <row r="1178" spans="1:2" x14ac:dyDescent="0.25">
      <c r="A1178" t="str">
        <f>"ALQ3F06S"</f>
        <v>ALQ3F06S</v>
      </c>
      <c r="B1178" t="str">
        <f>"ALQ3F06S"</f>
        <v>ALQ3F06S</v>
      </c>
    </row>
    <row r="1179" spans="1:2" x14ac:dyDescent="0.25">
      <c r="A1179" t="str">
        <f>"ALQ3F09"</f>
        <v>ALQ3F09</v>
      </c>
      <c r="B1179" t="str">
        <f>"ALQ3F09"</f>
        <v>ALQ3F09</v>
      </c>
    </row>
    <row r="1180" spans="1:2" x14ac:dyDescent="0.25">
      <c r="A1180" t="str">
        <f>"ALQ3F09S"</f>
        <v>ALQ3F09S</v>
      </c>
      <c r="B1180" t="str">
        <f>"ALQ3F09S"</f>
        <v>ALQ3F09S</v>
      </c>
    </row>
    <row r="1181" spans="1:2" x14ac:dyDescent="0.25">
      <c r="A1181" t="str">
        <f>"ALQ3F12"</f>
        <v>ALQ3F12</v>
      </c>
      <c r="B1181" t="str">
        <f>"ALQ3F12"</f>
        <v>ALQ3F12</v>
      </c>
    </row>
    <row r="1182" spans="1:2" x14ac:dyDescent="0.25">
      <c r="A1182" t="str">
        <f>"ALQ3F12S"</f>
        <v>ALQ3F12S</v>
      </c>
      <c r="B1182" t="str">
        <f>"ALQ3F12S"</f>
        <v>ALQ3F12S</v>
      </c>
    </row>
    <row r="1183" spans="1:2" x14ac:dyDescent="0.25">
      <c r="A1183" t="str">
        <f>"ALQ3F18"</f>
        <v>ALQ3F18</v>
      </c>
      <c r="B1183" t="str">
        <f>"ALQ3F18"</f>
        <v>ALQ3F18</v>
      </c>
    </row>
    <row r="1184" spans="1:2" x14ac:dyDescent="0.25">
      <c r="A1184" t="str">
        <f>"ALQ3F18S"</f>
        <v>ALQ3F18S</v>
      </c>
      <c r="B1184" t="str">
        <f>"ALQ3F18S"</f>
        <v>ALQ3F18S</v>
      </c>
    </row>
    <row r="1185" spans="1:2" x14ac:dyDescent="0.25">
      <c r="A1185" t="str">
        <f>"ALQ3F24"</f>
        <v>ALQ3F24</v>
      </c>
      <c r="B1185" t="str">
        <f>"ALQ3F24"</f>
        <v>ALQ3F24</v>
      </c>
    </row>
    <row r="1186" spans="1:2" x14ac:dyDescent="0.25">
      <c r="A1186" t="str">
        <f>"ALQ3F24S"</f>
        <v>ALQ3F24S</v>
      </c>
      <c r="B1186" t="str">
        <f>"ALQ3F24S"</f>
        <v>ALQ3F24S</v>
      </c>
    </row>
    <row r="1187" spans="1:2" x14ac:dyDescent="0.25">
      <c r="A1187" t="str">
        <f>"ALZ11B05"</f>
        <v>ALZ11B05</v>
      </c>
      <c r="B1187" t="str">
        <f>"ALZ11B05"</f>
        <v>ALZ11B05</v>
      </c>
    </row>
    <row r="1188" spans="1:2" x14ac:dyDescent="0.25">
      <c r="A1188" t="str">
        <f>"ALZ11B09"</f>
        <v>ALZ11B09</v>
      </c>
      <c r="B1188" t="str">
        <f>"ALZ11B09"</f>
        <v>ALZ11B09</v>
      </c>
    </row>
    <row r="1189" spans="1:2" x14ac:dyDescent="0.25">
      <c r="A1189" t="str">
        <f>"ALZ11B12"</f>
        <v>ALZ11B12</v>
      </c>
      <c r="B1189" t="str">
        <f>"ALZ11B12"</f>
        <v>ALZ11B12</v>
      </c>
    </row>
    <row r="1190" spans="1:2" x14ac:dyDescent="0.25">
      <c r="A1190" t="str">
        <f>"ALZ11B18"</f>
        <v>ALZ11B18</v>
      </c>
      <c r="B1190" t="str">
        <f>"ALZ11B18"</f>
        <v>ALZ11B18</v>
      </c>
    </row>
    <row r="1191" spans="1:2" x14ac:dyDescent="0.25">
      <c r="A1191" t="str">
        <f>"ALZ11B24"</f>
        <v>ALZ11B24</v>
      </c>
      <c r="B1191" t="str">
        <f>"ALZ11B24"</f>
        <v>ALZ11B24</v>
      </c>
    </row>
    <row r="1192" spans="1:2" x14ac:dyDescent="0.25">
      <c r="A1192" t="str">
        <f>"ALZ11B24TW"</f>
        <v>ALZ11B24TW</v>
      </c>
      <c r="B1192" t="str">
        <f>"ALZ11B24TW"</f>
        <v>ALZ11B24TW</v>
      </c>
    </row>
    <row r="1193" spans="1:2" x14ac:dyDescent="0.25">
      <c r="A1193" t="str">
        <f>"ALZ11B24W"</f>
        <v>ALZ11B24W</v>
      </c>
      <c r="B1193" t="str">
        <f>"ALZ11B24W"</f>
        <v>ALZ11B24W</v>
      </c>
    </row>
    <row r="1194" spans="1:2" x14ac:dyDescent="0.25">
      <c r="A1194" t="str">
        <f>"ALZ11B48"</f>
        <v>ALZ11B48</v>
      </c>
      <c r="B1194" t="str">
        <f>"ALZ11B48"</f>
        <v>ALZ11B48</v>
      </c>
    </row>
    <row r="1195" spans="1:2" x14ac:dyDescent="0.25">
      <c r="A1195" t="str">
        <f>"ALZ11F05"</f>
        <v>ALZ11F05</v>
      </c>
      <c r="B1195" t="str">
        <f>"ALZ11F05"</f>
        <v>ALZ11F05</v>
      </c>
    </row>
    <row r="1196" spans="1:2" x14ac:dyDescent="0.25">
      <c r="A1196" t="str">
        <f>"ALZ11F09"</f>
        <v>ALZ11F09</v>
      </c>
      <c r="B1196" t="str">
        <f>"ALZ11F09"</f>
        <v>ALZ11F09</v>
      </c>
    </row>
    <row r="1197" spans="1:2" x14ac:dyDescent="0.25">
      <c r="A1197" t="str">
        <f>"ALZ11F12"</f>
        <v>ALZ11F12</v>
      </c>
      <c r="B1197" t="str">
        <f>"ALZ11F12"</f>
        <v>ALZ11F12</v>
      </c>
    </row>
    <row r="1198" spans="1:2" x14ac:dyDescent="0.25">
      <c r="A1198" t="str">
        <f>"ALZ11F18"</f>
        <v>ALZ11F18</v>
      </c>
      <c r="B1198" t="str">
        <f>"ALZ11F18"</f>
        <v>ALZ11F18</v>
      </c>
    </row>
    <row r="1199" spans="1:2" x14ac:dyDescent="0.25">
      <c r="A1199" t="str">
        <f>"ALZ11F24"</f>
        <v>ALZ11F24</v>
      </c>
      <c r="B1199" t="str">
        <f>"ALZ11F24"</f>
        <v>ALZ11F24</v>
      </c>
    </row>
    <row r="1200" spans="1:2" x14ac:dyDescent="0.25">
      <c r="A1200" t="str">
        <f>"ALZ11F48"</f>
        <v>ALZ11F48</v>
      </c>
      <c r="B1200" t="str">
        <f>"ALZ11F48"</f>
        <v>ALZ11F48</v>
      </c>
    </row>
    <row r="1201" spans="1:2" x14ac:dyDescent="0.25">
      <c r="A1201" t="str">
        <f>"ALZ12B05TT"</f>
        <v>ALZ12B05TT</v>
      </c>
      <c r="B1201" t="str">
        <f>"ALZ12B05T"</f>
        <v>ALZ12B05T</v>
      </c>
    </row>
    <row r="1202" spans="1:2" x14ac:dyDescent="0.25">
      <c r="A1202" t="str">
        <f>"ALZ12B05TWT"</f>
        <v>ALZ12B05TWT</v>
      </c>
      <c r="B1202" t="str">
        <f>"ALZ12B05TW"</f>
        <v>ALZ12B05TW</v>
      </c>
    </row>
    <row r="1203" spans="1:2" x14ac:dyDescent="0.25">
      <c r="A1203" t="str">
        <f>"ALZ12B09TT"</f>
        <v>ALZ12B09TT</v>
      </c>
      <c r="B1203" t="str">
        <f>"ALZ12B09T"</f>
        <v>ALZ12B09T</v>
      </c>
    </row>
    <row r="1204" spans="1:2" x14ac:dyDescent="0.25">
      <c r="A1204" t="str">
        <f>"ALZ12B09TWT"</f>
        <v>ALZ12B09TWT</v>
      </c>
      <c r="B1204" t="str">
        <f>"ALZ12B09TW"</f>
        <v>ALZ12B09TW</v>
      </c>
    </row>
    <row r="1205" spans="1:2" x14ac:dyDescent="0.25">
      <c r="A1205" t="str">
        <f>"ALZ12B12T"</f>
        <v>ALZ12B12T</v>
      </c>
      <c r="B1205" t="str">
        <f>"ALZ12B12"</f>
        <v>ALZ12B12</v>
      </c>
    </row>
    <row r="1206" spans="1:2" x14ac:dyDescent="0.25">
      <c r="A1206" t="str">
        <f>"ALZ12B12TT"</f>
        <v>ALZ12B12TT</v>
      </c>
      <c r="B1206" t="str">
        <f>"ALZ12B12T"</f>
        <v>ALZ12B12T</v>
      </c>
    </row>
    <row r="1207" spans="1:2" x14ac:dyDescent="0.25">
      <c r="A1207" t="str">
        <f>"ALZ12B12TWT"</f>
        <v>ALZ12B12TWT</v>
      </c>
      <c r="B1207" t="str">
        <f>"ALZ12B12TW"</f>
        <v>ALZ12B12TW</v>
      </c>
    </row>
    <row r="1208" spans="1:2" x14ac:dyDescent="0.25">
      <c r="A1208" t="str">
        <f>"ALZ12B12WT"</f>
        <v>ALZ12B12WT</v>
      </c>
      <c r="B1208" t="str">
        <f>"ALZ12B12W"</f>
        <v>ALZ12B12W</v>
      </c>
    </row>
    <row r="1209" spans="1:2" x14ac:dyDescent="0.25">
      <c r="A1209" t="str">
        <f>"ALZ12B18T"</f>
        <v>ALZ12B18T</v>
      </c>
      <c r="B1209" t="str">
        <f>"ALZ12B18"</f>
        <v>ALZ12B18</v>
      </c>
    </row>
    <row r="1210" spans="1:2" x14ac:dyDescent="0.25">
      <c r="A1210" t="str">
        <f>"ALZ12B18TT"</f>
        <v>ALZ12B18TT</v>
      </c>
      <c r="B1210" t="str">
        <f>"ALZ12B18T"</f>
        <v>ALZ12B18T</v>
      </c>
    </row>
    <row r="1211" spans="1:2" x14ac:dyDescent="0.25">
      <c r="A1211" t="str">
        <f>"ALZ12B18TWT"</f>
        <v>ALZ12B18TWT</v>
      </c>
      <c r="B1211" t="str">
        <f>"ALZ12B18TW"</f>
        <v>ALZ12B18TW</v>
      </c>
    </row>
    <row r="1212" spans="1:2" x14ac:dyDescent="0.25">
      <c r="A1212" t="str">
        <f>"ALZ12B18WT"</f>
        <v>ALZ12B18WT</v>
      </c>
      <c r="B1212" t="str">
        <f>"ALZ12B18W"</f>
        <v>ALZ12B18W</v>
      </c>
    </row>
    <row r="1213" spans="1:2" x14ac:dyDescent="0.25">
      <c r="A1213" t="str">
        <f>"ALZ12B24T"</f>
        <v>ALZ12B24T</v>
      </c>
      <c r="B1213" t="str">
        <f>"ALZ12B24"</f>
        <v>ALZ12B24</v>
      </c>
    </row>
    <row r="1214" spans="1:2" x14ac:dyDescent="0.25">
      <c r="A1214" t="str">
        <f>"ALZ12B24TT"</f>
        <v>ALZ12B24TT</v>
      </c>
      <c r="B1214" t="str">
        <f>"ALZ12B24T"</f>
        <v>ALZ12B24T</v>
      </c>
    </row>
    <row r="1215" spans="1:2" x14ac:dyDescent="0.25">
      <c r="A1215" t="str">
        <f>"ALZ12B24TWT"</f>
        <v>ALZ12B24TWT</v>
      </c>
      <c r="B1215" t="str">
        <f>"ALZ12B24TW"</f>
        <v>ALZ12B24TW</v>
      </c>
    </row>
    <row r="1216" spans="1:2" x14ac:dyDescent="0.25">
      <c r="A1216" t="str">
        <f>"ALZ12B24WT"</f>
        <v>ALZ12B24WT</v>
      </c>
      <c r="B1216" t="str">
        <f>"ALZ12B24W"</f>
        <v>ALZ12B24W</v>
      </c>
    </row>
    <row r="1217" spans="1:2" x14ac:dyDescent="0.25">
      <c r="A1217" t="str">
        <f>"ALZ12B48T"</f>
        <v>ALZ12B48T</v>
      </c>
      <c r="B1217" t="str">
        <f>"ALZ12B48"</f>
        <v>ALZ12B48</v>
      </c>
    </row>
    <row r="1218" spans="1:2" x14ac:dyDescent="0.25">
      <c r="A1218" t="str">
        <f>"ALZ12B48TT"</f>
        <v>ALZ12B48TT</v>
      </c>
      <c r="B1218" t="str">
        <f>"ALZ12B48T"</f>
        <v>ALZ12B48T</v>
      </c>
    </row>
    <row r="1219" spans="1:2" x14ac:dyDescent="0.25">
      <c r="A1219" t="str">
        <f>"ALZ12B48TWT"</f>
        <v>ALZ12B48TWT</v>
      </c>
      <c r="B1219" t="str">
        <f>"ALZ12B48TW"</f>
        <v>ALZ12B48TW</v>
      </c>
    </row>
    <row r="1220" spans="1:2" x14ac:dyDescent="0.25">
      <c r="A1220" t="str">
        <f>"ALZ12B48WT"</f>
        <v>ALZ12B48WT</v>
      </c>
      <c r="B1220" t="str">
        <f>"ALZ12B48W"</f>
        <v>ALZ12B48W</v>
      </c>
    </row>
    <row r="1221" spans="1:2" x14ac:dyDescent="0.25">
      <c r="A1221" t="str">
        <f>"ALZ12B5T"</f>
        <v>ALZ12B5T</v>
      </c>
      <c r="B1221" t="str">
        <f>"ALZ12B05"</f>
        <v>ALZ12B05</v>
      </c>
    </row>
    <row r="1222" spans="1:2" x14ac:dyDescent="0.25">
      <c r="A1222" t="str">
        <f>"ALZ12B5WT"</f>
        <v>ALZ12B5WT</v>
      </c>
      <c r="B1222" t="str">
        <f>"ALZ12B05W"</f>
        <v>ALZ12B05W</v>
      </c>
    </row>
    <row r="1223" spans="1:2" x14ac:dyDescent="0.25">
      <c r="A1223" t="str">
        <f>"ALZ12B9T"</f>
        <v>ALZ12B9T</v>
      </c>
      <c r="B1223" t="str">
        <f>"ALZ12B09"</f>
        <v>ALZ12B09</v>
      </c>
    </row>
    <row r="1224" spans="1:2" x14ac:dyDescent="0.25">
      <c r="A1224" t="str">
        <f>"ALZ12B9WT"</f>
        <v>ALZ12B9WT</v>
      </c>
      <c r="B1224" t="str">
        <f>"ALZ12B09W"</f>
        <v>ALZ12B09W</v>
      </c>
    </row>
    <row r="1225" spans="1:2" x14ac:dyDescent="0.25">
      <c r="A1225" t="str">
        <f>"ALZ12F12T"</f>
        <v>ALZ12F12T</v>
      </c>
      <c r="B1225" t="str">
        <f>"ALZ12F12"</f>
        <v>ALZ12F12</v>
      </c>
    </row>
    <row r="1226" spans="1:2" x14ac:dyDescent="0.25">
      <c r="A1226" t="str">
        <f>"ALZ12F12TT"</f>
        <v>ALZ12F12TT</v>
      </c>
      <c r="B1226" t="str">
        <f>"ALZ12F12T"</f>
        <v>ALZ12F12T</v>
      </c>
    </row>
    <row r="1227" spans="1:2" x14ac:dyDescent="0.25">
      <c r="A1227" t="str">
        <f>"ALZ12F12WT"</f>
        <v>ALZ12F12WT</v>
      </c>
      <c r="B1227" t="str">
        <f>"ALZ12F12W"</f>
        <v>ALZ12F12W</v>
      </c>
    </row>
    <row r="1228" spans="1:2" x14ac:dyDescent="0.25">
      <c r="A1228" t="str">
        <f>"ALZ12F18T"</f>
        <v>ALZ12F18T</v>
      </c>
      <c r="B1228" t="str">
        <f>"ALZ12F18"</f>
        <v>ALZ12F18</v>
      </c>
    </row>
    <row r="1229" spans="1:2" x14ac:dyDescent="0.25">
      <c r="A1229" t="str">
        <f>"ALZ12F18WT"</f>
        <v>ALZ12F18WT</v>
      </c>
      <c r="B1229" t="str">
        <f>"ALZ12F18W"</f>
        <v>ALZ12F18W</v>
      </c>
    </row>
    <row r="1230" spans="1:2" x14ac:dyDescent="0.25">
      <c r="A1230" t="str">
        <f>"ALZ12F24T"</f>
        <v>ALZ12F24T</v>
      </c>
      <c r="B1230" t="str">
        <f>"ALZ12F24"</f>
        <v>ALZ12F24</v>
      </c>
    </row>
    <row r="1231" spans="1:2" x14ac:dyDescent="0.25">
      <c r="A1231" t="str">
        <f>"ALZ12F24TT"</f>
        <v>ALZ12F24TT</v>
      </c>
      <c r="B1231" t="str">
        <f>"ALZ12F24T"</f>
        <v>ALZ12F24T</v>
      </c>
    </row>
    <row r="1232" spans="1:2" x14ac:dyDescent="0.25">
      <c r="A1232" t="str">
        <f>"ALZ12F24WT"</f>
        <v>ALZ12F24WT</v>
      </c>
      <c r="B1232" t="str">
        <f>"ALZ12F24W"</f>
        <v>ALZ12F24W</v>
      </c>
    </row>
    <row r="1233" spans="1:2" x14ac:dyDescent="0.25">
      <c r="A1233" t="str">
        <f>"ALZ12F48T"</f>
        <v>ALZ12F48T</v>
      </c>
      <c r="B1233" t="str">
        <f>"ALZ12F48"</f>
        <v>ALZ12F48</v>
      </c>
    </row>
    <row r="1234" spans="1:2" x14ac:dyDescent="0.25">
      <c r="A1234" t="str">
        <f>"ALZ12F48WT"</f>
        <v>ALZ12F48WT</v>
      </c>
      <c r="B1234" t="str">
        <f>"ALZ12F48W"</f>
        <v>ALZ12F48W</v>
      </c>
    </row>
    <row r="1235" spans="1:2" x14ac:dyDescent="0.25">
      <c r="A1235" t="str">
        <f>"ALZ12F5T"</f>
        <v>ALZ12F5T</v>
      </c>
      <c r="B1235" t="str">
        <f>"ALZ12F05"</f>
        <v>ALZ12F05</v>
      </c>
    </row>
    <row r="1236" spans="1:2" x14ac:dyDescent="0.25">
      <c r="A1236" t="str">
        <f>"ALZ12F5TT"</f>
        <v>ALZ12F5TT</v>
      </c>
      <c r="B1236" t="str">
        <f>"ALZ12F05T"</f>
        <v>ALZ12F05T</v>
      </c>
    </row>
    <row r="1237" spans="1:2" x14ac:dyDescent="0.25">
      <c r="A1237" t="str">
        <f>"ALZ12F5WT"</f>
        <v>ALZ12F5WT</v>
      </c>
      <c r="B1237" t="str">
        <f>"ALZ12F05W"</f>
        <v>ALZ12F05W</v>
      </c>
    </row>
    <row r="1238" spans="1:2" x14ac:dyDescent="0.25">
      <c r="A1238" t="str">
        <f>"ALZ12F9T"</f>
        <v>ALZ12F9T</v>
      </c>
      <c r="B1238" t="str">
        <f>"ALZ12F09"</f>
        <v>ALZ12F09</v>
      </c>
    </row>
    <row r="1239" spans="1:2" x14ac:dyDescent="0.25">
      <c r="A1239" t="str">
        <f>"ALZ12F9WT"</f>
        <v>ALZ12F9WT</v>
      </c>
      <c r="B1239" t="str">
        <f>"ALZ12F09W"</f>
        <v>ALZ12F09W</v>
      </c>
    </row>
    <row r="1240" spans="1:2" x14ac:dyDescent="0.25">
      <c r="A1240" t="str">
        <f>"ALZ51B05"</f>
        <v>ALZ51B05</v>
      </c>
      <c r="B1240" t="str">
        <f>"ALZ51B05"</f>
        <v>ALZ51B05</v>
      </c>
    </row>
    <row r="1241" spans="1:2" x14ac:dyDescent="0.25">
      <c r="A1241" t="str">
        <f>"ALZ51B05T"</f>
        <v>ALZ51B05T</v>
      </c>
      <c r="B1241" t="str">
        <f>"ALZ51B05T"</f>
        <v>ALZ51B05T</v>
      </c>
    </row>
    <row r="1242" spans="1:2" x14ac:dyDescent="0.25">
      <c r="A1242" t="str">
        <f>"ALZ51B05TW"</f>
        <v>ALZ51B05TW</v>
      </c>
      <c r="B1242" t="str">
        <f>"ALZ51B05TW"</f>
        <v>ALZ51B05TW</v>
      </c>
    </row>
    <row r="1243" spans="1:2" x14ac:dyDescent="0.25">
      <c r="A1243" t="str">
        <f>"ALZ51B05W"</f>
        <v>ALZ51B05W</v>
      </c>
      <c r="B1243" t="str">
        <f>"ALZ51B05W"</f>
        <v>ALZ51B05W</v>
      </c>
    </row>
    <row r="1244" spans="1:2" x14ac:dyDescent="0.25">
      <c r="A1244" t="str">
        <f>"ALZ51B09"</f>
        <v>ALZ51B09</v>
      </c>
      <c r="B1244" t="str">
        <f>"ALZ51B09"</f>
        <v>ALZ51B09</v>
      </c>
    </row>
    <row r="1245" spans="1:2" x14ac:dyDescent="0.25">
      <c r="A1245" t="str">
        <f>"ALZ51B09T"</f>
        <v>ALZ51B09T</v>
      </c>
      <c r="B1245" t="str">
        <f>"ALZ51B09T"</f>
        <v>ALZ51B09T</v>
      </c>
    </row>
    <row r="1246" spans="1:2" x14ac:dyDescent="0.25">
      <c r="A1246" t="str">
        <f>"ALZ51B09TW"</f>
        <v>ALZ51B09TW</v>
      </c>
      <c r="B1246" t="str">
        <f>"ALZ51B09TW"</f>
        <v>ALZ51B09TW</v>
      </c>
    </row>
    <row r="1247" spans="1:2" x14ac:dyDescent="0.25">
      <c r="A1247" t="str">
        <f>"ALZ51B09W"</f>
        <v>ALZ51B09W</v>
      </c>
      <c r="B1247" t="str">
        <f>"ALZ51B09W"</f>
        <v>ALZ51B09W</v>
      </c>
    </row>
    <row r="1248" spans="1:2" x14ac:dyDescent="0.25">
      <c r="A1248" t="str">
        <f>"ALZ51B12"</f>
        <v>ALZ51B12</v>
      </c>
      <c r="B1248" t="str">
        <f>"ALZ51B12"</f>
        <v>ALZ51B12</v>
      </c>
    </row>
    <row r="1249" spans="1:2" x14ac:dyDescent="0.25">
      <c r="A1249" t="str">
        <f>"ALZ51B12T"</f>
        <v>ALZ51B12T</v>
      </c>
      <c r="B1249" t="str">
        <f>"ALZ51B12T"</f>
        <v>ALZ51B12T</v>
      </c>
    </row>
    <row r="1250" spans="1:2" x14ac:dyDescent="0.25">
      <c r="A1250" t="str">
        <f>"ALZ51B12TW"</f>
        <v>ALZ51B12TW</v>
      </c>
      <c r="B1250" t="str">
        <f>"ALZ51B12TW"</f>
        <v>ALZ51B12TW</v>
      </c>
    </row>
    <row r="1251" spans="1:2" x14ac:dyDescent="0.25">
      <c r="A1251" t="str">
        <f>"ALZ51B12W"</f>
        <v>ALZ51B12W</v>
      </c>
      <c r="B1251" t="str">
        <f>"ALZ51B12W"</f>
        <v>ALZ51B12W</v>
      </c>
    </row>
    <row r="1252" spans="1:2" x14ac:dyDescent="0.25">
      <c r="A1252" t="str">
        <f>"ALZ51B18"</f>
        <v>ALZ51B18</v>
      </c>
      <c r="B1252" t="str">
        <f>"ALZ51B18"</f>
        <v>ALZ51B18</v>
      </c>
    </row>
    <row r="1253" spans="1:2" x14ac:dyDescent="0.25">
      <c r="A1253" t="str">
        <f>"ALZ51B18T"</f>
        <v>ALZ51B18T</v>
      </c>
      <c r="B1253" t="str">
        <f>"ALZ51B18T"</f>
        <v>ALZ51B18T</v>
      </c>
    </row>
    <row r="1254" spans="1:2" x14ac:dyDescent="0.25">
      <c r="A1254" t="str">
        <f>"ALZ51B18TW"</f>
        <v>ALZ51B18TW</v>
      </c>
      <c r="B1254" t="str">
        <f>"ALZ51B18TW"</f>
        <v>ALZ51B18TW</v>
      </c>
    </row>
    <row r="1255" spans="1:2" x14ac:dyDescent="0.25">
      <c r="A1255" t="str">
        <f>"ALZ51B18W"</f>
        <v>ALZ51B18W</v>
      </c>
      <c r="B1255" t="str">
        <f>"ALZ51B18W"</f>
        <v>ALZ51B18W</v>
      </c>
    </row>
    <row r="1256" spans="1:2" x14ac:dyDescent="0.25">
      <c r="A1256" t="str">
        <f>"ALZ51B24"</f>
        <v>ALZ51B24</v>
      </c>
      <c r="B1256" t="str">
        <f>"ALZ51B24"</f>
        <v>ALZ51B24</v>
      </c>
    </row>
    <row r="1257" spans="1:2" x14ac:dyDescent="0.25">
      <c r="A1257" t="str">
        <f>"ALZ51B24T"</f>
        <v>ALZ51B24T</v>
      </c>
      <c r="B1257" t="str">
        <f>"ALZ51B24T"</f>
        <v>ALZ51B24T</v>
      </c>
    </row>
    <row r="1258" spans="1:2" x14ac:dyDescent="0.25">
      <c r="A1258" t="str">
        <f>"ALZ51B24TW"</f>
        <v>ALZ51B24TW</v>
      </c>
      <c r="B1258" t="str">
        <f>"ALZ51B24TW"</f>
        <v>ALZ51B24TW</v>
      </c>
    </row>
    <row r="1259" spans="1:2" x14ac:dyDescent="0.25">
      <c r="A1259" t="str">
        <f>"ALZ51B24W"</f>
        <v>ALZ51B24W</v>
      </c>
      <c r="B1259" t="str">
        <f>"ALZ51B24W"</f>
        <v>ALZ51B24W</v>
      </c>
    </row>
    <row r="1260" spans="1:2" x14ac:dyDescent="0.25">
      <c r="A1260" t="str">
        <f>"ALZ51B48"</f>
        <v>ALZ51B48</v>
      </c>
      <c r="B1260" t="str">
        <f>"ALZ51B48"</f>
        <v>ALZ51B48</v>
      </c>
    </row>
    <row r="1261" spans="1:2" x14ac:dyDescent="0.25">
      <c r="A1261" t="str">
        <f>"ALZ51B48T"</f>
        <v>ALZ51B48T</v>
      </c>
      <c r="B1261" t="str">
        <f>"ALZ51B48T"</f>
        <v>ALZ51B48T</v>
      </c>
    </row>
    <row r="1262" spans="1:2" x14ac:dyDescent="0.25">
      <c r="A1262" t="str">
        <f>"ALZ51B48TW"</f>
        <v>ALZ51B48TW</v>
      </c>
      <c r="B1262" t="str">
        <f>"ALZ51B48TW"</f>
        <v>ALZ51B48TW</v>
      </c>
    </row>
    <row r="1263" spans="1:2" x14ac:dyDescent="0.25">
      <c r="A1263" t="str">
        <f>"ALZ51B48W"</f>
        <v>ALZ51B48W</v>
      </c>
      <c r="B1263" t="str">
        <f>"ALZ51B48W"</f>
        <v>ALZ51B48W</v>
      </c>
    </row>
    <row r="1264" spans="1:2" x14ac:dyDescent="0.25">
      <c r="A1264" t="str">
        <f>"ALZ51F05"</f>
        <v>ALZ51F05</v>
      </c>
      <c r="B1264" t="str">
        <f>"ALZ51F05"</f>
        <v>ALZ51F05</v>
      </c>
    </row>
    <row r="1265" spans="1:2" x14ac:dyDescent="0.25">
      <c r="A1265" t="str">
        <f>"ALZ51F05T"</f>
        <v>ALZ51F05T</v>
      </c>
      <c r="B1265" t="str">
        <f>"ALZ51F05T"</f>
        <v>ALZ51F05T</v>
      </c>
    </row>
    <row r="1266" spans="1:2" x14ac:dyDescent="0.25">
      <c r="A1266" t="str">
        <f>"ALZ51F05TW"</f>
        <v>ALZ51F05TW</v>
      </c>
      <c r="B1266" t="str">
        <f>"ALZ51F05TW"</f>
        <v>ALZ51F05TW</v>
      </c>
    </row>
    <row r="1267" spans="1:2" x14ac:dyDescent="0.25">
      <c r="A1267" t="str">
        <f>"ALZ51F05W"</f>
        <v>ALZ51F05W</v>
      </c>
      <c r="B1267" t="str">
        <f>"ALZ51F05W"</f>
        <v>ALZ51F05W</v>
      </c>
    </row>
    <row r="1268" spans="1:2" x14ac:dyDescent="0.25">
      <c r="A1268" t="str">
        <f>"ALZ51F09"</f>
        <v>ALZ51F09</v>
      </c>
      <c r="B1268" t="str">
        <f>"ALZ51F09"</f>
        <v>ALZ51F09</v>
      </c>
    </row>
    <row r="1269" spans="1:2" x14ac:dyDescent="0.25">
      <c r="A1269" t="str">
        <f>"ALZ51F09T"</f>
        <v>ALZ51F09T</v>
      </c>
      <c r="B1269" t="str">
        <f>"ALZ51F09T"</f>
        <v>ALZ51F09T</v>
      </c>
    </row>
    <row r="1270" spans="1:2" x14ac:dyDescent="0.25">
      <c r="A1270" t="str">
        <f>"ALZ51F09TW"</f>
        <v>ALZ51F09TW</v>
      </c>
      <c r="B1270" t="str">
        <f>"ALZ51F09TW"</f>
        <v>ALZ51F09TW</v>
      </c>
    </row>
    <row r="1271" spans="1:2" x14ac:dyDescent="0.25">
      <c r="A1271" t="str">
        <f>"ALZ51F09W"</f>
        <v>ALZ51F09W</v>
      </c>
      <c r="B1271" t="str">
        <f>"ALZ51F09W"</f>
        <v>ALZ51F09W</v>
      </c>
    </row>
    <row r="1272" spans="1:2" x14ac:dyDescent="0.25">
      <c r="A1272" t="str">
        <f>"ALZ51F12"</f>
        <v>ALZ51F12</v>
      </c>
      <c r="B1272" t="str">
        <f>"ALZ51F12"</f>
        <v>ALZ51F12</v>
      </c>
    </row>
    <row r="1273" spans="1:2" x14ac:dyDescent="0.25">
      <c r="A1273" t="str">
        <f>"ALZ51F12T"</f>
        <v>ALZ51F12T</v>
      </c>
      <c r="B1273" t="str">
        <f>"ALZ51F12T"</f>
        <v>ALZ51F12T</v>
      </c>
    </row>
    <row r="1274" spans="1:2" x14ac:dyDescent="0.25">
      <c r="A1274" t="str">
        <f>"ALZ51F12TW"</f>
        <v>ALZ51F12TW</v>
      </c>
      <c r="B1274" t="str">
        <f>"ALZ51F12TW"</f>
        <v>ALZ51F12TW</v>
      </c>
    </row>
    <row r="1275" spans="1:2" x14ac:dyDescent="0.25">
      <c r="A1275" t="str">
        <f>"ALZ51F12W"</f>
        <v>ALZ51F12W</v>
      </c>
      <c r="B1275" t="str">
        <f>"ALZ51F12W"</f>
        <v>ALZ51F12W</v>
      </c>
    </row>
    <row r="1276" spans="1:2" x14ac:dyDescent="0.25">
      <c r="A1276" t="str">
        <f>"ALZ51F18"</f>
        <v>ALZ51F18</v>
      </c>
      <c r="B1276" t="str">
        <f>"ALZ51F18"</f>
        <v>ALZ51F18</v>
      </c>
    </row>
    <row r="1277" spans="1:2" x14ac:dyDescent="0.25">
      <c r="A1277" t="str">
        <f>"ALZ51F18T"</f>
        <v>ALZ51F18T</v>
      </c>
      <c r="B1277" t="str">
        <f>"ALZ51F18T"</f>
        <v>ALZ51F18T</v>
      </c>
    </row>
    <row r="1278" spans="1:2" x14ac:dyDescent="0.25">
      <c r="A1278" t="str">
        <f>"ALZ51F18TW"</f>
        <v>ALZ51F18TW</v>
      </c>
      <c r="B1278" t="str">
        <f>"ALZ51F18TW"</f>
        <v>ALZ51F18TW</v>
      </c>
    </row>
    <row r="1279" spans="1:2" x14ac:dyDescent="0.25">
      <c r="A1279" t="str">
        <f>"ALZ51F18W"</f>
        <v>ALZ51F18W</v>
      </c>
      <c r="B1279" t="str">
        <f>"ALZ51F18W"</f>
        <v>ALZ51F18W</v>
      </c>
    </row>
    <row r="1280" spans="1:2" x14ac:dyDescent="0.25">
      <c r="A1280" t="str">
        <f>"ALZ51F24"</f>
        <v>ALZ51F24</v>
      </c>
      <c r="B1280" t="str">
        <f>"ALZ51F24"</f>
        <v>ALZ51F24</v>
      </c>
    </row>
    <row r="1281" spans="1:2" x14ac:dyDescent="0.25">
      <c r="A1281" t="str">
        <f>"ALZ51F24T"</f>
        <v>ALZ51F24T</v>
      </c>
      <c r="B1281" t="str">
        <f>"ALZ51F24T"</f>
        <v>ALZ51F24T</v>
      </c>
    </row>
    <row r="1282" spans="1:2" x14ac:dyDescent="0.25">
      <c r="A1282" t="str">
        <f>"ALZ51F24TW"</f>
        <v>ALZ51F24TW</v>
      </c>
      <c r="B1282" t="str">
        <f>"ALZ51F24TW"</f>
        <v>ALZ51F24TW</v>
      </c>
    </row>
    <row r="1283" spans="1:2" x14ac:dyDescent="0.25">
      <c r="A1283" t="str">
        <f>"ALZ51F24W"</f>
        <v>ALZ51F24W</v>
      </c>
      <c r="B1283" t="str">
        <f>"ALZ51F24W"</f>
        <v>ALZ51F24W</v>
      </c>
    </row>
    <row r="1284" spans="1:2" x14ac:dyDescent="0.25">
      <c r="A1284" t="str">
        <f>"ALZ51F48"</f>
        <v>ALZ51F48</v>
      </c>
      <c r="B1284" t="str">
        <f>"ALZ51F48"</f>
        <v>ALZ51F48</v>
      </c>
    </row>
    <row r="1285" spans="1:2" x14ac:dyDescent="0.25">
      <c r="A1285" t="str">
        <f>"ALZ51F48T"</f>
        <v>ALZ51F48T</v>
      </c>
      <c r="B1285" t="str">
        <f>"ALZ51F48T"</f>
        <v>ALZ51F48T</v>
      </c>
    </row>
    <row r="1286" spans="1:2" x14ac:dyDescent="0.25">
      <c r="A1286" t="str">
        <f>"ALZ51F48TW"</f>
        <v>ALZ51F48TW</v>
      </c>
      <c r="B1286" t="str">
        <f>"ALZ51F48TW"</f>
        <v>ALZ51F48TW</v>
      </c>
    </row>
    <row r="1287" spans="1:2" x14ac:dyDescent="0.25">
      <c r="A1287" t="str">
        <f>"ALZ51F48W"</f>
        <v>ALZ51F48W</v>
      </c>
      <c r="B1287" t="str">
        <f>"ALZ51F48W"</f>
        <v>ALZ51F48W</v>
      </c>
    </row>
    <row r="1288" spans="1:2" x14ac:dyDescent="0.25">
      <c r="A1288" t="str">
        <f>"ALZ52B05"</f>
        <v>ALZ52B05</v>
      </c>
      <c r="B1288" t="str">
        <f>"ALZ52B05"</f>
        <v>ALZ52B05</v>
      </c>
    </row>
    <row r="1289" spans="1:2" x14ac:dyDescent="0.25">
      <c r="A1289" t="str">
        <f>"ALZ52B05T"</f>
        <v>ALZ52B05T</v>
      </c>
      <c r="B1289" t="str">
        <f>"ALZ52B05T"</f>
        <v>ALZ52B05T</v>
      </c>
    </row>
    <row r="1290" spans="1:2" x14ac:dyDescent="0.25">
      <c r="A1290" t="str">
        <f>"ALZ52B05TW"</f>
        <v>ALZ52B05TW</v>
      </c>
      <c r="B1290" t="str">
        <f>"ALZ52B05TW"</f>
        <v>ALZ52B05TW</v>
      </c>
    </row>
    <row r="1291" spans="1:2" x14ac:dyDescent="0.25">
      <c r="A1291" t="str">
        <f>"ALZ52B05W"</f>
        <v>ALZ52B05W</v>
      </c>
      <c r="B1291" t="str">
        <f>"ALZ52B05W"</f>
        <v>ALZ52B05W</v>
      </c>
    </row>
    <row r="1292" spans="1:2" x14ac:dyDescent="0.25">
      <c r="A1292" t="str">
        <f>"ALZ52B09"</f>
        <v>ALZ52B09</v>
      </c>
      <c r="B1292" t="str">
        <f>"ALZ52B09"</f>
        <v>ALZ52B09</v>
      </c>
    </row>
    <row r="1293" spans="1:2" x14ac:dyDescent="0.25">
      <c r="A1293" t="str">
        <f>"ALZ52B09T"</f>
        <v>ALZ52B09T</v>
      </c>
      <c r="B1293" t="str">
        <f>"ALZ52B09T"</f>
        <v>ALZ52B09T</v>
      </c>
    </row>
    <row r="1294" spans="1:2" x14ac:dyDescent="0.25">
      <c r="A1294" t="str">
        <f>"ALZ52B09TW"</f>
        <v>ALZ52B09TW</v>
      </c>
      <c r="B1294" t="str">
        <f>"ALZ52B09TW"</f>
        <v>ALZ52B09TW</v>
      </c>
    </row>
    <row r="1295" spans="1:2" x14ac:dyDescent="0.25">
      <c r="A1295" t="str">
        <f>"ALZ52B09W"</f>
        <v>ALZ52B09W</v>
      </c>
      <c r="B1295" t="str">
        <f>"ALZ52B09W"</f>
        <v>ALZ52B09W</v>
      </c>
    </row>
    <row r="1296" spans="1:2" x14ac:dyDescent="0.25">
      <c r="A1296" t="str">
        <f>"ALZ52B12"</f>
        <v>ALZ52B12</v>
      </c>
      <c r="B1296" t="str">
        <f>"ALZ52B12"</f>
        <v>ALZ52B12</v>
      </c>
    </row>
    <row r="1297" spans="1:2" x14ac:dyDescent="0.25">
      <c r="A1297" t="str">
        <f>"ALZ52B12T"</f>
        <v>ALZ52B12T</v>
      </c>
      <c r="B1297" t="str">
        <f>"ALZ52B12T"</f>
        <v>ALZ52B12T</v>
      </c>
    </row>
    <row r="1298" spans="1:2" x14ac:dyDescent="0.25">
      <c r="A1298" t="str">
        <f>"ALZ52B12TW"</f>
        <v>ALZ52B12TW</v>
      </c>
      <c r="B1298" t="str">
        <f>"ALZ52B12TW"</f>
        <v>ALZ52B12TW</v>
      </c>
    </row>
    <row r="1299" spans="1:2" x14ac:dyDescent="0.25">
      <c r="A1299" t="str">
        <f>"ALZ52B12W"</f>
        <v>ALZ52B12W</v>
      </c>
      <c r="B1299" t="str">
        <f>"ALZ52B12W"</f>
        <v>ALZ52B12W</v>
      </c>
    </row>
    <row r="1300" spans="1:2" x14ac:dyDescent="0.25">
      <c r="A1300" t="str">
        <f>"ALZ52B18"</f>
        <v>ALZ52B18</v>
      </c>
      <c r="B1300" t="str">
        <f>"ALZ52B18"</f>
        <v>ALZ52B18</v>
      </c>
    </row>
    <row r="1301" spans="1:2" x14ac:dyDescent="0.25">
      <c r="A1301" t="str">
        <f>"ALZ52B18T"</f>
        <v>ALZ52B18T</v>
      </c>
      <c r="B1301" t="str">
        <f>"ALZ52B18T"</f>
        <v>ALZ52B18T</v>
      </c>
    </row>
    <row r="1302" spans="1:2" x14ac:dyDescent="0.25">
      <c r="A1302" t="str">
        <f>"ALZ52B18TW"</f>
        <v>ALZ52B18TW</v>
      </c>
      <c r="B1302" t="str">
        <f>"ALZ52B18TW"</f>
        <v>ALZ52B18TW</v>
      </c>
    </row>
    <row r="1303" spans="1:2" x14ac:dyDescent="0.25">
      <c r="A1303" t="str">
        <f>"ALZ52B18W"</f>
        <v>ALZ52B18W</v>
      </c>
      <c r="B1303" t="str">
        <f>"ALZ52B18W"</f>
        <v>ALZ52B18W</v>
      </c>
    </row>
    <row r="1304" spans="1:2" x14ac:dyDescent="0.25">
      <c r="A1304" t="str">
        <f>"ALZ52B24"</f>
        <v>ALZ52B24</v>
      </c>
      <c r="B1304" t="str">
        <f>"ALZ52B24"</f>
        <v>ALZ52B24</v>
      </c>
    </row>
    <row r="1305" spans="1:2" x14ac:dyDescent="0.25">
      <c r="A1305" t="str">
        <f>"ALZ52B24T"</f>
        <v>ALZ52B24T</v>
      </c>
      <c r="B1305" t="str">
        <f>"ALZ52B24T"</f>
        <v>ALZ52B24T</v>
      </c>
    </row>
    <row r="1306" spans="1:2" x14ac:dyDescent="0.25">
      <c r="A1306" t="str">
        <f>"ALZ52B24TW"</f>
        <v>ALZ52B24TW</v>
      </c>
      <c r="B1306" t="str">
        <f>"ALZ52B24TW"</f>
        <v>ALZ52B24TW</v>
      </c>
    </row>
    <row r="1307" spans="1:2" x14ac:dyDescent="0.25">
      <c r="A1307" t="str">
        <f>"ALZ52B24W"</f>
        <v>ALZ52B24W</v>
      </c>
      <c r="B1307" t="str">
        <f>"ALZ52B24W"</f>
        <v>ALZ52B24W</v>
      </c>
    </row>
    <row r="1308" spans="1:2" x14ac:dyDescent="0.25">
      <c r="A1308" t="str">
        <f>"ALZ52B48"</f>
        <v>ALZ52B48</v>
      </c>
      <c r="B1308" t="str">
        <f>"ALZ52B48"</f>
        <v>ALZ52B48</v>
      </c>
    </row>
    <row r="1309" spans="1:2" x14ac:dyDescent="0.25">
      <c r="A1309" t="str">
        <f>"ALZ52B48T"</f>
        <v>ALZ52B48T</v>
      </c>
      <c r="B1309" t="str">
        <f>"ALZ52B48T"</f>
        <v>ALZ52B48T</v>
      </c>
    </row>
    <row r="1310" spans="1:2" x14ac:dyDescent="0.25">
      <c r="A1310" t="str">
        <f>"ALZ52B48TW"</f>
        <v>ALZ52B48TW</v>
      </c>
      <c r="B1310" t="str">
        <f>"ALZ52B48TW"</f>
        <v>ALZ52B48TW</v>
      </c>
    </row>
    <row r="1311" spans="1:2" x14ac:dyDescent="0.25">
      <c r="A1311" t="str">
        <f>"ALZ52B48W"</f>
        <v>ALZ52B48W</v>
      </c>
      <c r="B1311" t="str">
        <f>"ALZ52B48W"</f>
        <v>ALZ52B48W</v>
      </c>
    </row>
    <row r="1312" spans="1:2" x14ac:dyDescent="0.25">
      <c r="A1312" t="str">
        <f>"ALZ52F05"</f>
        <v>ALZ52F05</v>
      </c>
      <c r="B1312" t="str">
        <f>"ALZ52F05"</f>
        <v>ALZ52F05</v>
      </c>
    </row>
    <row r="1313" spans="1:2" x14ac:dyDescent="0.25">
      <c r="A1313" t="str">
        <f>"ALZ52F05T"</f>
        <v>ALZ52F05T</v>
      </c>
      <c r="B1313" t="str">
        <f>"ALZ52F05T"</f>
        <v>ALZ52F05T</v>
      </c>
    </row>
    <row r="1314" spans="1:2" x14ac:dyDescent="0.25">
      <c r="A1314" t="str">
        <f>"ALZ52F05TW"</f>
        <v>ALZ52F05TW</v>
      </c>
      <c r="B1314" t="str">
        <f>"ALZ52F05TW"</f>
        <v>ALZ52F05TW</v>
      </c>
    </row>
    <row r="1315" spans="1:2" x14ac:dyDescent="0.25">
      <c r="A1315" t="str">
        <f>"ALZ52F05W"</f>
        <v>ALZ52F05W</v>
      </c>
      <c r="B1315" t="str">
        <f>"ALZ52F05W"</f>
        <v>ALZ52F05W</v>
      </c>
    </row>
    <row r="1316" spans="1:2" x14ac:dyDescent="0.25">
      <c r="A1316" t="str">
        <f>"ALZ52F09"</f>
        <v>ALZ52F09</v>
      </c>
      <c r="B1316" t="str">
        <f>"ALZ52F09"</f>
        <v>ALZ52F09</v>
      </c>
    </row>
    <row r="1317" spans="1:2" x14ac:dyDescent="0.25">
      <c r="A1317" t="str">
        <f>"ALZ52F09T"</f>
        <v>ALZ52F09T</v>
      </c>
      <c r="B1317" t="str">
        <f>"ALZ52F09T"</f>
        <v>ALZ52F09T</v>
      </c>
    </row>
    <row r="1318" spans="1:2" x14ac:dyDescent="0.25">
      <c r="A1318" t="str">
        <f>"ALZ52F09TW"</f>
        <v>ALZ52F09TW</v>
      </c>
      <c r="B1318" t="str">
        <f>"ALZ52F09TW"</f>
        <v>ALZ52F09TW</v>
      </c>
    </row>
    <row r="1319" spans="1:2" x14ac:dyDescent="0.25">
      <c r="A1319" t="str">
        <f>"ALZ52F09W"</f>
        <v>ALZ52F09W</v>
      </c>
      <c r="B1319" t="str">
        <f>"ALZ52F09W"</f>
        <v>ALZ52F09W</v>
      </c>
    </row>
    <row r="1320" spans="1:2" x14ac:dyDescent="0.25">
      <c r="A1320" t="str">
        <f>"ALZ52F12"</f>
        <v>ALZ52F12</v>
      </c>
      <c r="B1320" t="str">
        <f>"ALZ52F12"</f>
        <v>ALZ52F12</v>
      </c>
    </row>
    <row r="1321" spans="1:2" x14ac:dyDescent="0.25">
      <c r="A1321" t="str">
        <f>"ALZ52F12T"</f>
        <v>ALZ52F12T</v>
      </c>
      <c r="B1321" t="str">
        <f>"ALZ52F12T"</f>
        <v>ALZ52F12T</v>
      </c>
    </row>
    <row r="1322" spans="1:2" x14ac:dyDescent="0.25">
      <c r="A1322" t="str">
        <f>"ALZ52F12TW"</f>
        <v>ALZ52F12TW</v>
      </c>
      <c r="B1322" t="str">
        <f>"ALZ52F12TW"</f>
        <v>ALZ52F12TW</v>
      </c>
    </row>
    <row r="1323" spans="1:2" x14ac:dyDescent="0.25">
      <c r="A1323" t="str">
        <f>"ALZ52F12W"</f>
        <v>ALZ52F12W</v>
      </c>
      <c r="B1323" t="str">
        <f>"ALZ52F12W"</f>
        <v>ALZ52F12W</v>
      </c>
    </row>
    <row r="1324" spans="1:2" x14ac:dyDescent="0.25">
      <c r="A1324" t="str">
        <f>"ALZ52F18"</f>
        <v>ALZ52F18</v>
      </c>
      <c r="B1324" t="str">
        <f>"ALZ52F18"</f>
        <v>ALZ52F18</v>
      </c>
    </row>
    <row r="1325" spans="1:2" x14ac:dyDescent="0.25">
      <c r="A1325" t="str">
        <f>"ALZ52F18T"</f>
        <v>ALZ52F18T</v>
      </c>
      <c r="B1325" t="str">
        <f>"ALZ52F18T"</f>
        <v>ALZ52F18T</v>
      </c>
    </row>
    <row r="1326" spans="1:2" x14ac:dyDescent="0.25">
      <c r="A1326" t="str">
        <f>"ALZ52F18TW"</f>
        <v>ALZ52F18TW</v>
      </c>
      <c r="B1326" t="str">
        <f>"ALZ52F18TW"</f>
        <v>ALZ52F18TW</v>
      </c>
    </row>
    <row r="1327" spans="1:2" x14ac:dyDescent="0.25">
      <c r="A1327" t="str">
        <f>"ALZ52F18W"</f>
        <v>ALZ52F18W</v>
      </c>
      <c r="B1327" t="str">
        <f>"ALZ52F18W"</f>
        <v>ALZ52F18W</v>
      </c>
    </row>
    <row r="1328" spans="1:2" x14ac:dyDescent="0.25">
      <c r="A1328" t="str">
        <f>"ALZ52F24"</f>
        <v>ALZ52F24</v>
      </c>
      <c r="B1328" t="str">
        <f>"ALZ52F24"</f>
        <v>ALZ52F24</v>
      </c>
    </row>
    <row r="1329" spans="1:2" x14ac:dyDescent="0.25">
      <c r="A1329" t="str">
        <f>"ALZ52F24T"</f>
        <v>ALZ52F24T</v>
      </c>
      <c r="B1329" t="str">
        <f>"ALZ52F24T"</f>
        <v>ALZ52F24T</v>
      </c>
    </row>
    <row r="1330" spans="1:2" x14ac:dyDescent="0.25">
      <c r="A1330" t="str">
        <f>"ALZ52F24TW"</f>
        <v>ALZ52F24TW</v>
      </c>
      <c r="B1330" t="str">
        <f>"ALZ52F24TW"</f>
        <v>ALZ52F24TW</v>
      </c>
    </row>
    <row r="1331" spans="1:2" x14ac:dyDescent="0.25">
      <c r="A1331" t="str">
        <f>"ALZ52F24W"</f>
        <v>ALZ52F24W</v>
      </c>
      <c r="B1331" t="str">
        <f>"ALZ52F24W"</f>
        <v>ALZ52F24W</v>
      </c>
    </row>
    <row r="1332" spans="1:2" x14ac:dyDescent="0.25">
      <c r="A1332" t="str">
        <f>"ALZ52F48"</f>
        <v>ALZ52F48</v>
      </c>
      <c r="B1332" t="str">
        <f>"ALZ52F48"</f>
        <v>ALZ52F48</v>
      </c>
    </row>
    <row r="1333" spans="1:2" x14ac:dyDescent="0.25">
      <c r="A1333" t="str">
        <f>"ALZ52F48T"</f>
        <v>ALZ52F48T</v>
      </c>
      <c r="B1333" t="str">
        <f>"ALZ52F48T"</f>
        <v>ALZ52F48T</v>
      </c>
    </row>
    <row r="1334" spans="1:2" x14ac:dyDescent="0.25">
      <c r="A1334" t="str">
        <f>"ALZ52F48TW"</f>
        <v>ALZ52F48TW</v>
      </c>
      <c r="B1334" t="str">
        <f>"ALZ52F48TW"</f>
        <v>ALZ52F48TW</v>
      </c>
    </row>
    <row r="1335" spans="1:2" x14ac:dyDescent="0.25">
      <c r="A1335" t="str">
        <f>"ALZ52F48W"</f>
        <v>ALZ52F48W</v>
      </c>
      <c r="B1335" t="str">
        <f>"ALZ52F48W"</f>
        <v>ALZ52F48W</v>
      </c>
    </row>
    <row r="1336" spans="1:2" x14ac:dyDescent="0.25">
      <c r="A1336" t="str">
        <f>"ALZN1B05W"</f>
        <v>ALZN1B05W</v>
      </c>
      <c r="B1336" t="str">
        <f>"ALZN1B05W"</f>
        <v>ALZN1B05W</v>
      </c>
    </row>
    <row r="1337" spans="1:2" x14ac:dyDescent="0.25">
      <c r="A1337" t="str">
        <f>"ALZN1B09W"</f>
        <v>ALZN1B09W</v>
      </c>
      <c r="B1337" t="str">
        <f>"ALZN1B09W"</f>
        <v>ALZN1B09W</v>
      </c>
    </row>
    <row r="1338" spans="1:2" x14ac:dyDescent="0.25">
      <c r="A1338" t="str">
        <f>"ALZN1B12W"</f>
        <v>ALZN1B12W</v>
      </c>
      <c r="B1338" t="str">
        <f>"ALZN1B12W"</f>
        <v>ALZN1B12W</v>
      </c>
    </row>
    <row r="1339" spans="1:2" x14ac:dyDescent="0.25">
      <c r="A1339" t="str">
        <f>"ALZN1B18W"</f>
        <v>ALZN1B18W</v>
      </c>
      <c r="B1339" t="str">
        <f>"ALZN1B18W"</f>
        <v>ALZN1B18W</v>
      </c>
    </row>
    <row r="1340" spans="1:2" x14ac:dyDescent="0.25">
      <c r="A1340" t="str">
        <f>"ALZN1B24W"</f>
        <v>ALZN1B24W</v>
      </c>
      <c r="B1340" t="str">
        <f>"ALZN1B24W"</f>
        <v>ALZN1B24W</v>
      </c>
    </row>
    <row r="1341" spans="1:2" x14ac:dyDescent="0.25">
      <c r="A1341" t="str">
        <f>"ALZN1B48W"</f>
        <v>ALZN1B48W</v>
      </c>
      <c r="B1341" t="str">
        <f>"ALZN1B48W"</f>
        <v>ALZN1B48W</v>
      </c>
    </row>
    <row r="1342" spans="1:2" x14ac:dyDescent="0.25">
      <c r="A1342" t="str">
        <f>"ALZN1F05W"</f>
        <v>ALZN1F05W</v>
      </c>
      <c r="B1342" t="str">
        <f>"ALZN1F05W"</f>
        <v>ALZN1F05W</v>
      </c>
    </row>
    <row r="1343" spans="1:2" x14ac:dyDescent="0.25">
      <c r="A1343" t="str">
        <f>"ALZN1F09W"</f>
        <v>ALZN1F09W</v>
      </c>
      <c r="B1343" t="str">
        <f>"ALZN1F09W"</f>
        <v>ALZN1F09W</v>
      </c>
    </row>
    <row r="1344" spans="1:2" x14ac:dyDescent="0.25">
      <c r="A1344" t="str">
        <f>"ALZN1F12W"</f>
        <v>ALZN1F12W</v>
      </c>
      <c r="B1344" t="str">
        <f>"ALZN1F12W"</f>
        <v>ALZN1F12W</v>
      </c>
    </row>
    <row r="1345" spans="1:2" x14ac:dyDescent="0.25">
      <c r="A1345" t="str">
        <f>"ALZN1F18W"</f>
        <v>ALZN1F18W</v>
      </c>
      <c r="B1345" t="str">
        <f>"ALZN1F18W"</f>
        <v>ALZN1F18W</v>
      </c>
    </row>
    <row r="1346" spans="1:2" x14ac:dyDescent="0.25">
      <c r="A1346" t="str">
        <f>"ALZN1F24W"</f>
        <v>ALZN1F24W</v>
      </c>
      <c r="B1346" t="str">
        <f>"ALZN1F24W"</f>
        <v>ALZN1F24W</v>
      </c>
    </row>
    <row r="1347" spans="1:2" x14ac:dyDescent="0.25">
      <c r="A1347" t="str">
        <f>"ALZN1F48W"</f>
        <v>ALZN1F48W</v>
      </c>
      <c r="B1347" t="str">
        <f>"ALZN1F48W"</f>
        <v>ALZN1F48W</v>
      </c>
    </row>
    <row r="1348" spans="1:2" x14ac:dyDescent="0.25">
      <c r="A1348" t="str">
        <f>"ALZN5B05W"</f>
        <v>ALZN5B05W</v>
      </c>
      <c r="B1348" t="str">
        <f>"ALZN5B05W"</f>
        <v>ALZN5B05W</v>
      </c>
    </row>
    <row r="1349" spans="1:2" x14ac:dyDescent="0.25">
      <c r="A1349" t="str">
        <f>"ALZN5B09W"</f>
        <v>ALZN5B09W</v>
      </c>
      <c r="B1349" t="str">
        <f>"ALZN5B09W"</f>
        <v>ALZN5B09W</v>
      </c>
    </row>
    <row r="1350" spans="1:2" x14ac:dyDescent="0.25">
      <c r="A1350" t="str">
        <f>"ALZN5B12W"</f>
        <v>ALZN5B12W</v>
      </c>
      <c r="B1350" t="str">
        <f>"ALZN5B12W"</f>
        <v>ALZN5B12W</v>
      </c>
    </row>
    <row r="1351" spans="1:2" x14ac:dyDescent="0.25">
      <c r="A1351" t="str">
        <f>"ALZN5B18W"</f>
        <v>ALZN5B18W</v>
      </c>
      <c r="B1351" t="str">
        <f>"ALZN5B18W"</f>
        <v>ALZN5B18W</v>
      </c>
    </row>
    <row r="1352" spans="1:2" x14ac:dyDescent="0.25">
      <c r="A1352" t="str">
        <f>"ALZN5B24W"</f>
        <v>ALZN5B24W</v>
      </c>
      <c r="B1352" t="str">
        <f>"ALZN5B24W"</f>
        <v>ALZN5B24W</v>
      </c>
    </row>
    <row r="1353" spans="1:2" x14ac:dyDescent="0.25">
      <c r="A1353" t="str">
        <f>"ALZN5B48W"</f>
        <v>ALZN5B48W</v>
      </c>
      <c r="B1353" t="str">
        <f>"ALZN5B48W"</f>
        <v>ALZN5B48W</v>
      </c>
    </row>
    <row r="1354" spans="1:2" x14ac:dyDescent="0.25">
      <c r="A1354" t="str">
        <f>"ALZN5F05W"</f>
        <v>ALZN5F05W</v>
      </c>
      <c r="B1354" t="str">
        <f>"ALZN5F05W"</f>
        <v>ALZN5F05W</v>
      </c>
    </row>
    <row r="1355" spans="1:2" x14ac:dyDescent="0.25">
      <c r="A1355" t="str">
        <f>"ALZN5F09W"</f>
        <v>ALZN5F09W</v>
      </c>
      <c r="B1355" t="str">
        <f>"ALZN5F09W"</f>
        <v>ALZN5F09W</v>
      </c>
    </row>
    <row r="1356" spans="1:2" x14ac:dyDescent="0.25">
      <c r="A1356" t="str">
        <f>"ALZN5F12W"</f>
        <v>ALZN5F12W</v>
      </c>
      <c r="B1356" t="str">
        <f>"ALZN5F12W"</f>
        <v>ALZN5F12W</v>
      </c>
    </row>
    <row r="1357" spans="1:2" x14ac:dyDescent="0.25">
      <c r="A1357" t="str">
        <f>"ALZN5F18W"</f>
        <v>ALZN5F18W</v>
      </c>
      <c r="B1357" t="str">
        <f>"ALZN5F18W"</f>
        <v>ALZN5F18W</v>
      </c>
    </row>
    <row r="1358" spans="1:2" x14ac:dyDescent="0.25">
      <c r="A1358" t="str">
        <f>"ALZN5F24W"</f>
        <v>ALZN5F24W</v>
      </c>
      <c r="B1358" t="str">
        <f>"ALZN5F24W"</f>
        <v>ALZN5F24W</v>
      </c>
    </row>
    <row r="1359" spans="1:2" x14ac:dyDescent="0.25">
      <c r="A1359" t="str">
        <f>"ALZN5F48W"</f>
        <v>ALZN5F48W</v>
      </c>
      <c r="B1359" t="str">
        <f>"ALZN5F48W"</f>
        <v>ALZN5F48W</v>
      </c>
    </row>
    <row r="1360" spans="1:2" x14ac:dyDescent="0.25">
      <c r="A1360" t="str">
        <f>"AM-1417CA"</f>
        <v>AM-1417CA</v>
      </c>
      <c r="B1360" t="str">
        <f>"AM-1417CA"</f>
        <v>AM-1417CA</v>
      </c>
    </row>
    <row r="1361" spans="1:2" x14ac:dyDescent="0.25">
      <c r="A1361" t="str">
        <f>"AM-1454CA"</f>
        <v>AM-1454CA</v>
      </c>
      <c r="B1361" t="str">
        <f>"AM-1454CA"</f>
        <v>AM-1454CA</v>
      </c>
    </row>
    <row r="1362" spans="1:2" x14ac:dyDescent="0.25">
      <c r="A1362" t="str">
        <f>"AM-1456CA"</f>
        <v>AM-1456CA</v>
      </c>
      <c r="B1362" t="str">
        <f>"AM-1456CA"</f>
        <v>AM-1456CA</v>
      </c>
    </row>
    <row r="1363" spans="1:2" x14ac:dyDescent="0.25">
      <c r="A1363" t="str">
        <f>"AM-1513CA"</f>
        <v>AM-1513CA</v>
      </c>
      <c r="B1363" t="str">
        <f>"AM-1513CA"</f>
        <v>AM-1513CA</v>
      </c>
    </row>
    <row r="1364" spans="1:2" x14ac:dyDescent="0.25">
      <c r="A1364" t="str">
        <f>"AM-1522CA"</f>
        <v>AM-1522CA</v>
      </c>
      <c r="B1364" t="str">
        <f>"AM-1522CA"</f>
        <v>AM-1522CA</v>
      </c>
    </row>
    <row r="1365" spans="1:2" x14ac:dyDescent="0.25">
      <c r="A1365" t="str">
        <f>"AM-1719CA"</f>
        <v>AM-1719CA</v>
      </c>
      <c r="B1365" t="str">
        <f>"AM-1719CA"</f>
        <v>AM-1719CA</v>
      </c>
    </row>
    <row r="1366" spans="1:2" x14ac:dyDescent="0.25">
      <c r="A1366" t="str">
        <f>"AM-1801CA"</f>
        <v>AM-1801CA</v>
      </c>
      <c r="B1366" t="str">
        <f>"AM-1801CA"</f>
        <v>AM-1801CA</v>
      </c>
    </row>
    <row r="1367" spans="1:2" x14ac:dyDescent="0.25">
      <c r="A1367" t="str">
        <f>"AM-1805CA"</f>
        <v>AM-1805CA</v>
      </c>
      <c r="B1367" t="str">
        <f>"AM-1805CA"</f>
        <v>AM-1805CA</v>
      </c>
    </row>
    <row r="1368" spans="1:2" x14ac:dyDescent="0.25">
      <c r="A1368" t="str">
        <f>"AM-1815CA"</f>
        <v>AM-1815CA</v>
      </c>
      <c r="B1368" t="str">
        <f>"AM-1815CA"</f>
        <v>AM-1815CA</v>
      </c>
    </row>
    <row r="1369" spans="1:2" x14ac:dyDescent="0.25">
      <c r="A1369" t="str">
        <f>"AM-1816CA"</f>
        <v>AM-1816CA</v>
      </c>
      <c r="B1369" t="str">
        <f>"AM-1816CA"</f>
        <v>AM-1816CA</v>
      </c>
    </row>
    <row r="1370" spans="1:2" x14ac:dyDescent="0.25">
      <c r="A1370" t="str">
        <f>"AM-1819CA"</f>
        <v>AM-1819CA</v>
      </c>
      <c r="B1370" t="str">
        <f>"AM-1819CA"</f>
        <v>AM-1819CA</v>
      </c>
    </row>
    <row r="1371" spans="1:2" x14ac:dyDescent="0.25">
      <c r="A1371" t="str">
        <f>"AM-1820CA"</f>
        <v>AM-1820CA</v>
      </c>
      <c r="B1371" t="str">
        <f>"AM-1820CA"</f>
        <v>AM-1820CA</v>
      </c>
    </row>
    <row r="1372" spans="1:2" x14ac:dyDescent="0.25">
      <c r="A1372" t="str">
        <f>"AM-2709B"</f>
        <v>AM-2709B</v>
      </c>
      <c r="B1372" t="str">
        <f>"AM-2709B"</f>
        <v>AM-2709B</v>
      </c>
    </row>
    <row r="1373" spans="1:2" x14ac:dyDescent="0.25">
      <c r="A1373" t="str">
        <f>"AMN11111J"</f>
        <v>AMN11111J</v>
      </c>
      <c r="B1373" t="str">
        <f>"AMN11111"</f>
        <v>AMN11111</v>
      </c>
    </row>
    <row r="1374" spans="1:2" x14ac:dyDescent="0.25">
      <c r="A1374" t="str">
        <f>"AMN11112J"</f>
        <v>AMN11112J</v>
      </c>
      <c r="B1374" t="str">
        <f>"AMN11112"</f>
        <v>AMN11112</v>
      </c>
    </row>
    <row r="1375" spans="1:2" x14ac:dyDescent="0.25">
      <c r="A1375" t="str">
        <f>"AMN12111J"</f>
        <v>AMN12111J</v>
      </c>
      <c r="B1375" t="str">
        <f>"AMN12111"</f>
        <v>AMN12111</v>
      </c>
    </row>
    <row r="1376" spans="1:2" x14ac:dyDescent="0.25">
      <c r="A1376" t="str">
        <f>"AMN12112J"</f>
        <v>AMN12112J</v>
      </c>
      <c r="B1376" t="str">
        <f>"AMN12112"</f>
        <v>AMN12112</v>
      </c>
    </row>
    <row r="1377" spans="1:2" x14ac:dyDescent="0.25">
      <c r="A1377" t="str">
        <f>"AMN13111J"</f>
        <v>AMN13111J</v>
      </c>
      <c r="B1377" t="str">
        <f>"AMN13111"</f>
        <v>AMN13111</v>
      </c>
    </row>
    <row r="1378" spans="1:2" x14ac:dyDescent="0.25">
      <c r="A1378" t="str">
        <f>"AMN13112J"</f>
        <v>AMN13112J</v>
      </c>
      <c r="B1378" t="str">
        <f>"AMN13112"</f>
        <v>AMN13112</v>
      </c>
    </row>
    <row r="1379" spans="1:2" x14ac:dyDescent="0.25">
      <c r="A1379" t="str">
        <f>"AMN14111J"</f>
        <v>AMN14111J</v>
      </c>
      <c r="B1379" t="str">
        <f>"AMN14111"</f>
        <v>AMN14111</v>
      </c>
    </row>
    <row r="1380" spans="1:2" x14ac:dyDescent="0.25">
      <c r="A1380" t="str">
        <f>"AMN14112J"</f>
        <v>AMN14112J</v>
      </c>
      <c r="B1380" t="str">
        <f>"AMN14112"</f>
        <v>AMN14112</v>
      </c>
    </row>
    <row r="1381" spans="1:2" x14ac:dyDescent="0.25">
      <c r="A1381" t="str">
        <f>"AMN21111J"</f>
        <v>AMN21111J</v>
      </c>
      <c r="B1381" t="str">
        <f>"AMN21111"</f>
        <v>AMN21111</v>
      </c>
    </row>
    <row r="1382" spans="1:2" x14ac:dyDescent="0.25">
      <c r="A1382" t="str">
        <f>"AMN21112J"</f>
        <v>AMN21112J</v>
      </c>
      <c r="B1382" t="str">
        <f>"AMN21112"</f>
        <v>AMN21112</v>
      </c>
    </row>
    <row r="1383" spans="1:2" x14ac:dyDescent="0.25">
      <c r="A1383" t="str">
        <f>"AMN22111J"</f>
        <v>AMN22111J</v>
      </c>
      <c r="B1383" t="str">
        <f>"AMN22111"</f>
        <v>AMN22111</v>
      </c>
    </row>
    <row r="1384" spans="1:2" x14ac:dyDescent="0.25">
      <c r="A1384" t="str">
        <f>"AMN22112J"</f>
        <v>AMN22112J</v>
      </c>
      <c r="B1384" t="str">
        <f>"AMN22112"</f>
        <v>AMN22112</v>
      </c>
    </row>
    <row r="1385" spans="1:2" x14ac:dyDescent="0.25">
      <c r="A1385" t="str">
        <f>"AMN23111J"</f>
        <v>AMN23111J</v>
      </c>
      <c r="B1385" t="str">
        <f>"AMN23111"</f>
        <v>AMN23111</v>
      </c>
    </row>
    <row r="1386" spans="1:2" x14ac:dyDescent="0.25">
      <c r="A1386" t="str">
        <f>"AMN23112J"</f>
        <v>AMN23112J</v>
      </c>
      <c r="B1386" t="str">
        <f>"AMN23112"</f>
        <v>AMN23112</v>
      </c>
    </row>
    <row r="1387" spans="1:2" x14ac:dyDescent="0.25">
      <c r="A1387" t="str">
        <f>"AMN24111J"</f>
        <v>AMN24111J</v>
      </c>
      <c r="B1387" t="str">
        <f>"AMN24111"</f>
        <v>AMN24111</v>
      </c>
    </row>
    <row r="1388" spans="1:2" x14ac:dyDescent="0.25">
      <c r="A1388" t="str">
        <f>"AMN24112J"</f>
        <v>AMN24112J</v>
      </c>
      <c r="B1388" t="str">
        <f>"AMN24112"</f>
        <v>AMN24112</v>
      </c>
    </row>
    <row r="1389" spans="1:2" x14ac:dyDescent="0.25">
      <c r="A1389" t="str">
        <f>"AMN31111J"</f>
        <v>AMN31111J</v>
      </c>
      <c r="B1389" t="str">
        <f>"AMN31111"</f>
        <v>AMN31111</v>
      </c>
    </row>
    <row r="1390" spans="1:2" x14ac:dyDescent="0.25">
      <c r="A1390" t="str">
        <f>"AMN31112J"</f>
        <v>AMN31112J</v>
      </c>
      <c r="B1390" t="str">
        <f>"AMN31112"</f>
        <v>AMN31112</v>
      </c>
    </row>
    <row r="1391" spans="1:2" x14ac:dyDescent="0.25">
      <c r="A1391" t="str">
        <f>"AMN32111J"</f>
        <v>AMN32111J</v>
      </c>
      <c r="B1391" t="str">
        <f>"AMN32111"</f>
        <v>AMN32111</v>
      </c>
    </row>
    <row r="1392" spans="1:2" x14ac:dyDescent="0.25">
      <c r="A1392" t="str">
        <f>"AMN32112J"</f>
        <v>AMN32112J</v>
      </c>
      <c r="B1392" t="str">
        <f>"AMN32112"</f>
        <v>AMN32112</v>
      </c>
    </row>
    <row r="1393" spans="1:2" x14ac:dyDescent="0.25">
      <c r="A1393" t="str">
        <f>"AMN33111J"</f>
        <v>AMN33111J</v>
      </c>
      <c r="B1393" t="str">
        <f>"AMN33111"</f>
        <v>AMN33111</v>
      </c>
    </row>
    <row r="1394" spans="1:2" x14ac:dyDescent="0.25">
      <c r="A1394" t="str">
        <f>"AMN33112J"</f>
        <v>AMN33112J</v>
      </c>
      <c r="B1394" t="str">
        <f>"AMN33112"</f>
        <v>AMN33112</v>
      </c>
    </row>
    <row r="1395" spans="1:2" x14ac:dyDescent="0.25">
      <c r="A1395" t="str">
        <f>"AMN34111J"</f>
        <v>AMN34111J</v>
      </c>
      <c r="B1395" t="str">
        <f>"AMN34111"</f>
        <v>AMN34111</v>
      </c>
    </row>
    <row r="1396" spans="1:2" x14ac:dyDescent="0.25">
      <c r="A1396" t="str">
        <f>"AMN34112J"</f>
        <v>AMN34112J</v>
      </c>
      <c r="B1396" t="str">
        <f>"AMN34112"</f>
        <v>AMN34112</v>
      </c>
    </row>
    <row r="1397" spans="1:2" x14ac:dyDescent="0.25">
      <c r="A1397" t="str">
        <f>"AMN41121J"</f>
        <v>AMN41121J</v>
      </c>
      <c r="B1397" t="str">
        <f>"AMN41121"</f>
        <v>AMN41121</v>
      </c>
    </row>
    <row r="1398" spans="1:2" x14ac:dyDescent="0.25">
      <c r="A1398" t="str">
        <f>"AMN41122J"</f>
        <v>AMN41122J</v>
      </c>
      <c r="B1398" t="str">
        <f>"AMN41122"</f>
        <v>AMN41122</v>
      </c>
    </row>
    <row r="1399" spans="1:2" x14ac:dyDescent="0.25">
      <c r="A1399" t="str">
        <f>"AMN42121J"</f>
        <v>AMN42121J</v>
      </c>
      <c r="B1399" t="str">
        <f>"AMN42121"</f>
        <v>AMN42121</v>
      </c>
    </row>
    <row r="1400" spans="1:2" x14ac:dyDescent="0.25">
      <c r="A1400" t="str">
        <f>"AMN42122J"</f>
        <v>AMN42122J</v>
      </c>
      <c r="B1400" t="str">
        <f>"AMN42122"</f>
        <v>AMN42122</v>
      </c>
    </row>
    <row r="1401" spans="1:2" x14ac:dyDescent="0.25">
      <c r="A1401" t="str">
        <f>"AMN43121J"</f>
        <v>AMN43121J</v>
      </c>
      <c r="B1401" t="str">
        <f>"AMN43121"</f>
        <v>AMN43121</v>
      </c>
    </row>
    <row r="1402" spans="1:2" x14ac:dyDescent="0.25">
      <c r="A1402" t="str">
        <f>"AMN43122J"</f>
        <v>AMN43122J</v>
      </c>
      <c r="B1402" t="str">
        <f>"AMN43122"</f>
        <v>AMN43122</v>
      </c>
    </row>
    <row r="1403" spans="1:2" x14ac:dyDescent="0.25">
      <c r="A1403" t="str">
        <f>"AMN44121J"</f>
        <v>AMN44121J</v>
      </c>
      <c r="B1403" t="str">
        <f>"AMN44121"</f>
        <v>AMN44121</v>
      </c>
    </row>
    <row r="1404" spans="1:2" x14ac:dyDescent="0.25">
      <c r="A1404" t="str">
        <f>"AMN44122J"</f>
        <v>AMN44122J</v>
      </c>
      <c r="B1404" t="str">
        <f>"AMN44122"</f>
        <v>AMN44122</v>
      </c>
    </row>
    <row r="1405" spans="1:2" x14ac:dyDescent="0.25">
      <c r="A1405" t="str">
        <f>"APAN3103"</f>
        <v>APAN3103</v>
      </c>
      <c r="B1405" t="str">
        <f>"APAN3103"</f>
        <v>APAN3103</v>
      </c>
    </row>
    <row r="1406" spans="1:2" x14ac:dyDescent="0.25">
      <c r="A1406" t="str">
        <f>"APAN3105"</f>
        <v>APAN3105</v>
      </c>
      <c r="B1406" t="str">
        <f>"APAN3105"</f>
        <v>APAN3105</v>
      </c>
    </row>
    <row r="1407" spans="1:2" x14ac:dyDescent="0.25">
      <c r="A1407" t="str">
        <f>"APAN3106"</f>
        <v>APAN3106</v>
      </c>
      <c r="B1407" t="str">
        <f>"APAN3106"</f>
        <v>APAN3106</v>
      </c>
    </row>
    <row r="1408" spans="1:2" x14ac:dyDescent="0.25">
      <c r="A1408" t="str">
        <f>"APAN3109"</f>
        <v>APAN3109</v>
      </c>
      <c r="B1408" t="str">
        <f>"APAN3109"</f>
        <v>APAN3109</v>
      </c>
    </row>
    <row r="1409" spans="1:2" x14ac:dyDescent="0.25">
      <c r="A1409" t="str">
        <f>"APAN3112"</f>
        <v>APAN3112</v>
      </c>
      <c r="B1409" t="str">
        <f>"APAN3112"</f>
        <v>APAN3112</v>
      </c>
    </row>
    <row r="1410" spans="1:2" x14ac:dyDescent="0.25">
      <c r="A1410" t="str">
        <f>"APAN3118"</f>
        <v>APAN3118</v>
      </c>
      <c r="B1410" t="str">
        <f>"APAN3118"</f>
        <v>APAN3118</v>
      </c>
    </row>
    <row r="1411" spans="1:2" x14ac:dyDescent="0.25">
      <c r="A1411" t="str">
        <f>"APAN3124"</f>
        <v>APAN3124</v>
      </c>
      <c r="B1411" t="str">
        <f>"APAN3124"</f>
        <v>APAN3124</v>
      </c>
    </row>
    <row r="1412" spans="1:2" x14ac:dyDescent="0.25">
      <c r="A1412" t="str">
        <f>"APAN314H"</f>
        <v>APAN314H</v>
      </c>
      <c r="B1412" t="str">
        <f>"APAN314H"</f>
        <v>APAN314H</v>
      </c>
    </row>
    <row r="1413" spans="1:2" x14ac:dyDescent="0.25">
      <c r="A1413" t="str">
        <f>"APF10012"</f>
        <v>APF10012</v>
      </c>
      <c r="B1413" t="str">
        <f>"APF10012"</f>
        <v>APF10012</v>
      </c>
    </row>
    <row r="1414" spans="1:2" x14ac:dyDescent="0.25">
      <c r="A1414" t="str">
        <f>"APF10205"</f>
        <v>APF10205</v>
      </c>
      <c r="B1414" t="str">
        <f>"APF10205"</f>
        <v>APF10205</v>
      </c>
    </row>
    <row r="1415" spans="1:2" x14ac:dyDescent="0.25">
      <c r="A1415" t="str">
        <f>"APF10206"</f>
        <v>APF10206</v>
      </c>
      <c r="B1415" t="str">
        <f>"APF10206"</f>
        <v>APF10206</v>
      </c>
    </row>
    <row r="1416" spans="1:2" x14ac:dyDescent="0.25">
      <c r="A1416" t="str">
        <f>"APF10209"</f>
        <v>APF10209</v>
      </c>
      <c r="B1416" t="str">
        <f>"APF10209"</f>
        <v>APF10209</v>
      </c>
    </row>
    <row r="1417" spans="1:2" x14ac:dyDescent="0.25">
      <c r="A1417" t="str">
        <f>"APF10212"</f>
        <v>APF10212</v>
      </c>
      <c r="B1417" t="str">
        <f>"APF10212"</f>
        <v>APF10212</v>
      </c>
    </row>
    <row r="1418" spans="1:2" x14ac:dyDescent="0.25">
      <c r="A1418" t="str">
        <f>"APF10218"</f>
        <v>APF10218</v>
      </c>
      <c r="B1418" t="str">
        <f>"APF10218"</f>
        <v>APF10218</v>
      </c>
    </row>
    <row r="1419" spans="1:2" x14ac:dyDescent="0.25">
      <c r="A1419" t="str">
        <f>"APF10224"</f>
        <v>APF10224</v>
      </c>
      <c r="B1419" t="str">
        <f>"APF10224"</f>
        <v>APF10224</v>
      </c>
    </row>
    <row r="1420" spans="1:2" x14ac:dyDescent="0.25">
      <c r="A1420" t="str">
        <f>"APF10248"</f>
        <v>APF10248</v>
      </c>
      <c r="B1420" t="str">
        <f>"APF10248"</f>
        <v>APF10248</v>
      </c>
    </row>
    <row r="1421" spans="1:2" x14ac:dyDescent="0.25">
      <c r="A1421" t="str">
        <f>"APF1024H"</f>
        <v>APF1024H</v>
      </c>
      <c r="B1421" t="str">
        <f>"APF1024H"</f>
        <v>APF1024H</v>
      </c>
    </row>
    <row r="1422" spans="1:2" x14ac:dyDescent="0.25">
      <c r="A1422" t="str">
        <f>"APF10260"</f>
        <v>APF10260</v>
      </c>
      <c r="B1422" t="str">
        <f>"APF10260"</f>
        <v>APF10260</v>
      </c>
    </row>
    <row r="1423" spans="1:2" x14ac:dyDescent="0.25">
      <c r="A1423" t="str">
        <f>"APF10305"</f>
        <v>APF10305</v>
      </c>
      <c r="B1423" t="str">
        <f>"APF10305"</f>
        <v>APF10305</v>
      </c>
    </row>
    <row r="1424" spans="1:2" x14ac:dyDescent="0.25">
      <c r="A1424" t="str">
        <f>"APF10306"</f>
        <v>APF10306</v>
      </c>
      <c r="B1424" t="str">
        <f>"APF10306"</f>
        <v>APF10306</v>
      </c>
    </row>
    <row r="1425" spans="1:2" x14ac:dyDescent="0.25">
      <c r="A1425" t="str">
        <f>"APF10309"</f>
        <v>APF10309</v>
      </c>
      <c r="B1425" t="str">
        <f>"APF10309"</f>
        <v>APF10309</v>
      </c>
    </row>
    <row r="1426" spans="1:2" x14ac:dyDescent="0.25">
      <c r="A1426" t="str">
        <f>"APF10312"</f>
        <v>APF10312</v>
      </c>
      <c r="B1426" t="str">
        <f>"APF10312"</f>
        <v>APF10312</v>
      </c>
    </row>
    <row r="1427" spans="1:2" x14ac:dyDescent="0.25">
      <c r="A1427" t="str">
        <f>"APF10318"</f>
        <v>APF10318</v>
      </c>
      <c r="B1427" t="str">
        <f>"APF10318"</f>
        <v>APF10318</v>
      </c>
    </row>
    <row r="1428" spans="1:2" x14ac:dyDescent="0.25">
      <c r="A1428" t="str">
        <f>"APF10324"</f>
        <v>APF10324</v>
      </c>
      <c r="B1428" t="str">
        <f>"APF10324"</f>
        <v>APF10324</v>
      </c>
    </row>
    <row r="1429" spans="1:2" x14ac:dyDescent="0.25">
      <c r="A1429" t="str">
        <f>"APF10348"</f>
        <v>APF10348</v>
      </c>
      <c r="B1429" t="str">
        <f>"APF10348"</f>
        <v>APF10348</v>
      </c>
    </row>
    <row r="1430" spans="1:2" x14ac:dyDescent="0.25">
      <c r="A1430" t="str">
        <f>"APF1034H"</f>
        <v>APF1034H</v>
      </c>
      <c r="B1430" t="str">
        <f>"APF1034H"</f>
        <v>APF1034H</v>
      </c>
    </row>
    <row r="1431" spans="1:2" x14ac:dyDescent="0.25">
      <c r="A1431" t="str">
        <f>"APF10360"</f>
        <v>APF10360</v>
      </c>
      <c r="B1431" t="str">
        <f>"APF10360"</f>
        <v>APF10360</v>
      </c>
    </row>
    <row r="1432" spans="1:2" x14ac:dyDescent="0.25">
      <c r="A1432" t="str">
        <f>"APF1-PS-GD"</f>
        <v>APF1-PS-GD</v>
      </c>
      <c r="B1432" t="str">
        <f>"APF1-PS-GD"</f>
        <v>APF1-PS-GD</v>
      </c>
    </row>
    <row r="1433" spans="1:2" x14ac:dyDescent="0.25">
      <c r="A1433" t="str">
        <f>"APF1-PS-OD"</f>
        <v>APF1-PS-OD</v>
      </c>
      <c r="B1433" t="str">
        <f>"APF1-PS-OD"</f>
        <v>APF1-PS-OD</v>
      </c>
    </row>
    <row r="1434" spans="1:2" x14ac:dyDescent="0.25">
      <c r="A1434" t="str">
        <f>"APF30012"</f>
        <v>APF30012</v>
      </c>
      <c r="B1434" t="str">
        <f>"APF30012"</f>
        <v>APF30012</v>
      </c>
    </row>
    <row r="1435" spans="1:2" x14ac:dyDescent="0.25">
      <c r="A1435" t="str">
        <f>"APF30018"</f>
        <v>APF30018</v>
      </c>
      <c r="B1435" t="str">
        <f>"APF30018"</f>
        <v>APF30018</v>
      </c>
    </row>
    <row r="1436" spans="1:2" x14ac:dyDescent="0.25">
      <c r="A1436" t="str">
        <f>"APF30024"</f>
        <v>APF30024</v>
      </c>
      <c r="B1436" t="str">
        <f>"APF30024"</f>
        <v>APF30024</v>
      </c>
    </row>
    <row r="1437" spans="1:2" x14ac:dyDescent="0.25">
      <c r="A1437" t="str">
        <f>"APF30048"</f>
        <v>APF30048</v>
      </c>
      <c r="B1437" t="str">
        <f>"APF30048"</f>
        <v>APF30048</v>
      </c>
    </row>
    <row r="1438" spans="1:2" x14ac:dyDescent="0.25">
      <c r="A1438" t="str">
        <f>"APF30060"</f>
        <v>APF30060</v>
      </c>
      <c r="B1438" t="str">
        <f>"APF30060"</f>
        <v>APF30060</v>
      </c>
    </row>
    <row r="1439" spans="1:2" x14ac:dyDescent="0.25">
      <c r="A1439" t="str">
        <f>"APF30205"</f>
        <v>APF30205</v>
      </c>
      <c r="B1439" t="str">
        <f>"APF30205"</f>
        <v>APF30205</v>
      </c>
    </row>
    <row r="1440" spans="1:2" x14ac:dyDescent="0.25">
      <c r="A1440" t="str">
        <f>"APF30206"</f>
        <v>APF30206</v>
      </c>
      <c r="B1440" t="str">
        <f>"APF30206"</f>
        <v>APF30206</v>
      </c>
    </row>
    <row r="1441" spans="1:2" x14ac:dyDescent="0.25">
      <c r="A1441" t="str">
        <f>"APF30209"</f>
        <v>APF30209</v>
      </c>
      <c r="B1441" t="str">
        <f>"APF30209"</f>
        <v>APF30209</v>
      </c>
    </row>
    <row r="1442" spans="1:2" x14ac:dyDescent="0.25">
      <c r="A1442" t="str">
        <f>"APF30212"</f>
        <v>APF30212</v>
      </c>
      <c r="B1442" t="str">
        <f>"APF30212"</f>
        <v>APF30212</v>
      </c>
    </row>
    <row r="1443" spans="1:2" x14ac:dyDescent="0.25">
      <c r="A1443" t="str">
        <f>"APF30212Y"</f>
        <v>APF30212Y</v>
      </c>
      <c r="B1443" t="str">
        <f>"APF30212Y"</f>
        <v>APF30212Y</v>
      </c>
    </row>
    <row r="1444" spans="1:2" x14ac:dyDescent="0.25">
      <c r="A1444" t="str">
        <f>"APF30218"</f>
        <v>APF30218</v>
      </c>
      <c r="B1444" t="str">
        <f>"APF30218"</f>
        <v>APF30218</v>
      </c>
    </row>
    <row r="1445" spans="1:2" x14ac:dyDescent="0.25">
      <c r="A1445" t="str">
        <f>"APF30224"</f>
        <v>APF30224</v>
      </c>
      <c r="B1445" t="str">
        <f>"APF30224"</f>
        <v>APF30224</v>
      </c>
    </row>
    <row r="1446" spans="1:2" x14ac:dyDescent="0.25">
      <c r="A1446" t="str">
        <f>"APF30224Y"</f>
        <v>APF30224Y</v>
      </c>
      <c r="B1446" t="str">
        <f>"APF30224Y"</f>
        <v>APF30224Y</v>
      </c>
    </row>
    <row r="1447" spans="1:2" x14ac:dyDescent="0.25">
      <c r="A1447" t="str">
        <f>"APF30248"</f>
        <v>APF30248</v>
      </c>
      <c r="B1447" t="str">
        <f>"APF30248"</f>
        <v>APF30248</v>
      </c>
    </row>
    <row r="1448" spans="1:2" x14ac:dyDescent="0.25">
      <c r="A1448" t="str">
        <f>"APF3024H"</f>
        <v>APF3024H</v>
      </c>
      <c r="B1448" t="str">
        <f>"APF3024H"</f>
        <v>APF3024H</v>
      </c>
    </row>
    <row r="1449" spans="1:2" x14ac:dyDescent="0.25">
      <c r="A1449" t="str">
        <f>"APF30260"</f>
        <v>APF30260</v>
      </c>
      <c r="B1449" t="str">
        <f>"APF30260"</f>
        <v>APF30260</v>
      </c>
    </row>
    <row r="1450" spans="1:2" x14ac:dyDescent="0.25">
      <c r="A1450" t="str">
        <f>"APF30305"</f>
        <v>APF30305</v>
      </c>
      <c r="B1450" t="str">
        <f>"APF30305"</f>
        <v>APF30305</v>
      </c>
    </row>
    <row r="1451" spans="1:2" x14ac:dyDescent="0.25">
      <c r="A1451" t="str">
        <f>"APF30305Y"</f>
        <v>APF30305Y</v>
      </c>
      <c r="B1451" t="str">
        <f>"APF30305Y"</f>
        <v>APF30305Y</v>
      </c>
    </row>
    <row r="1452" spans="1:2" x14ac:dyDescent="0.25">
      <c r="A1452" t="str">
        <f>"APF30306"</f>
        <v>APF30306</v>
      </c>
      <c r="B1452" t="str">
        <f>"APF30306"</f>
        <v>APF30306</v>
      </c>
    </row>
    <row r="1453" spans="1:2" x14ac:dyDescent="0.25">
      <c r="A1453" t="str">
        <f>"APF30309"</f>
        <v>APF30309</v>
      </c>
      <c r="B1453" t="str">
        <f>"APF30309"</f>
        <v>APF30309</v>
      </c>
    </row>
    <row r="1454" spans="1:2" x14ac:dyDescent="0.25">
      <c r="A1454" t="str">
        <f>"APF30312"</f>
        <v>APF30312</v>
      </c>
      <c r="B1454" t="str">
        <f>"APF30312"</f>
        <v>APF30312</v>
      </c>
    </row>
    <row r="1455" spans="1:2" x14ac:dyDescent="0.25">
      <c r="A1455" t="str">
        <f>"APF30318"</f>
        <v>APF30318</v>
      </c>
      <c r="B1455" t="str">
        <f>"APF30318"</f>
        <v>APF30318</v>
      </c>
    </row>
    <row r="1456" spans="1:2" x14ac:dyDescent="0.25">
      <c r="A1456" t="str">
        <f>"APF30324"</f>
        <v>APF30324</v>
      </c>
      <c r="B1456" t="str">
        <f>"APF30324"</f>
        <v>APF30324</v>
      </c>
    </row>
    <row r="1457" spans="1:2" x14ac:dyDescent="0.25">
      <c r="A1457" t="str">
        <f>"APF30324Y"</f>
        <v>APF30324Y</v>
      </c>
      <c r="B1457" t="str">
        <f>"APF30324Y"</f>
        <v>APF30324Y</v>
      </c>
    </row>
    <row r="1458" spans="1:2" x14ac:dyDescent="0.25">
      <c r="A1458" t="str">
        <f>"APF30348"</f>
        <v>APF30348</v>
      </c>
      <c r="B1458" t="str">
        <f>"APF30348"</f>
        <v>APF30348</v>
      </c>
    </row>
    <row r="1459" spans="1:2" x14ac:dyDescent="0.25">
      <c r="A1459" t="str">
        <f>"APF3034H"</f>
        <v>APF3034H</v>
      </c>
      <c r="B1459" t="str">
        <f>"APF3034H"</f>
        <v>APF3034H</v>
      </c>
    </row>
    <row r="1460" spans="1:2" x14ac:dyDescent="0.25">
      <c r="A1460" t="str">
        <f>"APF30360"</f>
        <v>APF30360</v>
      </c>
      <c r="B1460" t="str">
        <f>"APF30360"</f>
        <v>APF30360</v>
      </c>
    </row>
    <row r="1461" spans="1:2" x14ac:dyDescent="0.25">
      <c r="A1461" t="str">
        <f>"APS1241S"</f>
        <v>APS1241S</v>
      </c>
      <c r="B1461" t="str">
        <f>"APS1241S"</f>
        <v>APS1241S</v>
      </c>
    </row>
    <row r="1462" spans="1:2" x14ac:dyDescent="0.25">
      <c r="A1462" t="str">
        <f>"APS1241SX"</f>
        <v>APS1241SX</v>
      </c>
      <c r="B1462" t="str">
        <f>"APS1241SX"</f>
        <v>APS1241SX</v>
      </c>
    </row>
    <row r="1463" spans="1:2" x14ac:dyDescent="0.25">
      <c r="A1463" t="str">
        <f>"APS1241SZ"</f>
        <v>APS1241SZ</v>
      </c>
      <c r="B1463" t="str">
        <f>"APS1241SZ"</f>
        <v>APS1241SZ</v>
      </c>
    </row>
    <row r="1464" spans="1:2" x14ac:dyDescent="0.25">
      <c r="A1464" t="str">
        <f>"APS1551S"</f>
        <v>APS1551S</v>
      </c>
      <c r="B1464" t="str">
        <f>"APS1551S"</f>
        <v>APS1551S</v>
      </c>
    </row>
    <row r="1465" spans="1:2" x14ac:dyDescent="0.25">
      <c r="A1465" t="str">
        <f>"APS1551SX"</f>
        <v>APS1551SX</v>
      </c>
      <c r="B1465" t="str">
        <f>"APS1551SX"</f>
        <v>APS1551SX</v>
      </c>
    </row>
    <row r="1466" spans="1:2" x14ac:dyDescent="0.25">
      <c r="A1466" t="str">
        <f>"APS1551SZ"</f>
        <v>APS1551SZ</v>
      </c>
      <c r="B1466" t="str">
        <f>"APS1551SZ"</f>
        <v>APS1551SZ</v>
      </c>
    </row>
    <row r="1467" spans="1:2" x14ac:dyDescent="0.25">
      <c r="A1467" t="str">
        <f>"APS2241S"</f>
        <v>APS2241S</v>
      </c>
      <c r="B1467" t="str">
        <f>"APS2241S"</f>
        <v>APS2241S</v>
      </c>
    </row>
    <row r="1468" spans="1:2" x14ac:dyDescent="0.25">
      <c r="A1468" t="str">
        <f>"APS2241SX"</f>
        <v>APS2241SX</v>
      </c>
      <c r="B1468" t="str">
        <f>"APS2241SX"</f>
        <v>APS2241SX</v>
      </c>
    </row>
    <row r="1469" spans="1:2" x14ac:dyDescent="0.25">
      <c r="A1469" t="str">
        <f>"APS2241SZ"</f>
        <v>APS2241SZ</v>
      </c>
      <c r="B1469" t="str">
        <f>"APS2241SZ"</f>
        <v>APS2241SZ</v>
      </c>
    </row>
    <row r="1470" spans="1:2" x14ac:dyDescent="0.25">
      <c r="A1470" t="str">
        <f>"APT1211AT"</f>
        <v>APT1211AT</v>
      </c>
      <c r="B1470" t="str">
        <f>"APT1211A"</f>
        <v>APT1211A</v>
      </c>
    </row>
    <row r="1471" spans="1:2" x14ac:dyDescent="0.25">
      <c r="A1471" t="str">
        <f>"APT1211AXT"</f>
        <v>APT1211AXT</v>
      </c>
      <c r="B1471" t="str">
        <f>"APT1211AX"</f>
        <v>APT1211AX</v>
      </c>
    </row>
    <row r="1472" spans="1:2" x14ac:dyDescent="0.25">
      <c r="A1472" t="str">
        <f>"APT1211AZT"</f>
        <v>APT1211AZT</v>
      </c>
      <c r="B1472" t="str">
        <f>"APT1211AZ"</f>
        <v>APT1211AZ</v>
      </c>
    </row>
    <row r="1473" spans="1:2" x14ac:dyDescent="0.25">
      <c r="A1473" t="str">
        <f>"APT1211ST"</f>
        <v>APT1211ST</v>
      </c>
      <c r="B1473" t="str">
        <f>"APT1211S"</f>
        <v>APT1211S</v>
      </c>
    </row>
    <row r="1474" spans="1:2" x14ac:dyDescent="0.25">
      <c r="A1474" t="str">
        <f>"APT1211SXT"</f>
        <v>APT1211SXT</v>
      </c>
      <c r="B1474" t="str">
        <f>"APT1211SX"</f>
        <v>APT1211SX</v>
      </c>
    </row>
    <row r="1475" spans="1:2" x14ac:dyDescent="0.25">
      <c r="A1475" t="str">
        <f>"APT1211SZT"</f>
        <v>APT1211SZT</v>
      </c>
      <c r="B1475" t="str">
        <f>"APT1211SZ"</f>
        <v>APT1211SZ</v>
      </c>
    </row>
    <row r="1476" spans="1:2" x14ac:dyDescent="0.25">
      <c r="A1476" t="str">
        <f>"APT1211T"</f>
        <v>APT1211T</v>
      </c>
      <c r="B1476" t="str">
        <f>"APT1211"</f>
        <v>APT1211</v>
      </c>
    </row>
    <row r="1477" spans="1:2" x14ac:dyDescent="0.25">
      <c r="A1477" t="str">
        <f>"APT1211WAJ"</f>
        <v>APT1211WAJ</v>
      </c>
      <c r="B1477" t="str">
        <f>"APT1211WA"</f>
        <v>APT1211WA</v>
      </c>
    </row>
    <row r="1478" spans="1:2" x14ac:dyDescent="0.25">
      <c r="A1478" t="str">
        <f>"APT1211WAYJ"</f>
        <v>APT1211WAYJ</v>
      </c>
      <c r="B1478" t="str">
        <f>"APT1211WAY"</f>
        <v>APT1211WAY</v>
      </c>
    </row>
    <row r="1479" spans="1:2" x14ac:dyDescent="0.25">
      <c r="A1479" t="str">
        <f>"APT1211WT"</f>
        <v>APT1211WT</v>
      </c>
      <c r="B1479" t="str">
        <f>"APT1211W"</f>
        <v>APT1211W</v>
      </c>
    </row>
    <row r="1480" spans="1:2" x14ac:dyDescent="0.25">
      <c r="A1480" t="str">
        <f>"APT1212"</f>
        <v>APT1212</v>
      </c>
      <c r="B1480" t="str">
        <f>"APT1212"</f>
        <v>APT1212</v>
      </c>
    </row>
    <row r="1481" spans="1:2" x14ac:dyDescent="0.25">
      <c r="A1481" t="str">
        <f>"APT1212A"</f>
        <v>APT1212A</v>
      </c>
      <c r="B1481" t="str">
        <f>"APT1212A"</f>
        <v>APT1212A</v>
      </c>
    </row>
    <row r="1482" spans="1:2" x14ac:dyDescent="0.25">
      <c r="A1482" t="str">
        <f>"APT1212AX"</f>
        <v>APT1212AX</v>
      </c>
      <c r="B1482" t="str">
        <f>"APT1212AX"</f>
        <v>APT1212AX</v>
      </c>
    </row>
    <row r="1483" spans="1:2" x14ac:dyDescent="0.25">
      <c r="A1483" t="str">
        <f>"APT1212AZ"</f>
        <v>APT1212AZ</v>
      </c>
      <c r="B1483" t="str">
        <f>"APT1212AZ"</f>
        <v>APT1212AZ</v>
      </c>
    </row>
    <row r="1484" spans="1:2" x14ac:dyDescent="0.25">
      <c r="A1484" t="str">
        <f>"APT1212WA"</f>
        <v>APT1212WA</v>
      </c>
      <c r="B1484" t="str">
        <f>"APT1212WA"</f>
        <v>APT1212WA</v>
      </c>
    </row>
    <row r="1485" spans="1:2" x14ac:dyDescent="0.25">
      <c r="A1485" t="str">
        <f>"APT1212WJ"</f>
        <v>APT1212WJ</v>
      </c>
      <c r="B1485" t="str">
        <f>"APT1212W"</f>
        <v>APT1212W</v>
      </c>
    </row>
    <row r="1486" spans="1:2" x14ac:dyDescent="0.25">
      <c r="A1486" t="str">
        <f>"APT1221AT"</f>
        <v>APT1221AT</v>
      </c>
      <c r="B1486" t="str">
        <f>"APT1221A"</f>
        <v>APT1221A</v>
      </c>
    </row>
    <row r="1487" spans="1:2" x14ac:dyDescent="0.25">
      <c r="A1487" t="str">
        <f>"APT1221AXT"</f>
        <v>APT1221AXT</v>
      </c>
      <c r="B1487" t="str">
        <f>"APT1221AX"</f>
        <v>APT1221AX</v>
      </c>
    </row>
    <row r="1488" spans="1:2" x14ac:dyDescent="0.25">
      <c r="A1488" t="str">
        <f>"APT1221AZT"</f>
        <v>APT1221AZT</v>
      </c>
      <c r="B1488" t="str">
        <f>"APT1221AZ"</f>
        <v>APT1221AZ</v>
      </c>
    </row>
    <row r="1489" spans="1:2" x14ac:dyDescent="0.25">
      <c r="A1489" t="str">
        <f>"APT1221ST"</f>
        <v>APT1221ST</v>
      </c>
      <c r="B1489" t="str">
        <f>"APT1221S"</f>
        <v>APT1221S</v>
      </c>
    </row>
    <row r="1490" spans="1:2" x14ac:dyDescent="0.25">
      <c r="A1490" t="str">
        <f>"APT1221SXT"</f>
        <v>APT1221SXT</v>
      </c>
      <c r="B1490" t="str">
        <f>"APT1221SX"</f>
        <v>APT1221SX</v>
      </c>
    </row>
    <row r="1491" spans="1:2" x14ac:dyDescent="0.25">
      <c r="A1491" t="str">
        <f>"APT1221SZT"</f>
        <v>APT1221SZT</v>
      </c>
      <c r="B1491" t="str">
        <f>"APT1221SZ"</f>
        <v>APT1221SZ</v>
      </c>
    </row>
    <row r="1492" spans="1:2" x14ac:dyDescent="0.25">
      <c r="A1492" t="str">
        <f>"APT1221T"</f>
        <v>APT1221T</v>
      </c>
      <c r="B1492" t="str">
        <f>"APT1221"</f>
        <v>APT1221</v>
      </c>
    </row>
    <row r="1493" spans="1:2" x14ac:dyDescent="0.25">
      <c r="A1493" t="str">
        <f>"APT1221WAJ"</f>
        <v>APT1221WAJ</v>
      </c>
      <c r="B1493" t="str">
        <f>"APT1221WA"</f>
        <v>APT1221WA</v>
      </c>
    </row>
    <row r="1494" spans="1:2" x14ac:dyDescent="0.25">
      <c r="A1494" t="str">
        <f>"APT1221WT"</f>
        <v>APT1221WT</v>
      </c>
      <c r="B1494" t="str">
        <f>"APT1221W"</f>
        <v>APT1221W</v>
      </c>
    </row>
    <row r="1495" spans="1:2" x14ac:dyDescent="0.25">
      <c r="A1495" t="str">
        <f>"APT1222AXJ"</f>
        <v>APT1222AXJ</v>
      </c>
      <c r="B1495" t="str">
        <f>"APT1222AX"</f>
        <v>APT1222AX</v>
      </c>
    </row>
    <row r="1496" spans="1:2" x14ac:dyDescent="0.25">
      <c r="A1496" t="str">
        <f>"APT1222J"</f>
        <v>APT1222J</v>
      </c>
      <c r="B1496" t="str">
        <f>"APT1222"</f>
        <v>APT1222</v>
      </c>
    </row>
    <row r="1497" spans="1:2" x14ac:dyDescent="0.25">
      <c r="A1497" t="str">
        <f>"APT1222WAJ"</f>
        <v>APT1222WAJ</v>
      </c>
      <c r="B1497" t="str">
        <f>"APT1222WA"</f>
        <v>APT1222WA</v>
      </c>
    </row>
    <row r="1498" spans="1:2" x14ac:dyDescent="0.25">
      <c r="A1498" t="str">
        <f>"APT1222WAYJ"</f>
        <v>APT1222WAYJ</v>
      </c>
      <c r="B1498" t="str">
        <f>"APT1222WAY"</f>
        <v>APT1222WAY</v>
      </c>
    </row>
    <row r="1499" spans="1:2" x14ac:dyDescent="0.25">
      <c r="A1499" t="str">
        <f>"APT1222WJ"</f>
        <v>APT1222WJ</v>
      </c>
      <c r="B1499" t="str">
        <f>"APT1222W"</f>
        <v>APT1222W</v>
      </c>
    </row>
    <row r="1500" spans="1:2" x14ac:dyDescent="0.25">
      <c r="A1500" t="str">
        <f>"APT1231AJ"</f>
        <v>APT1231AJ</v>
      </c>
      <c r="B1500" t="str">
        <f>"APT1231A"</f>
        <v>APT1231A</v>
      </c>
    </row>
    <row r="1501" spans="1:2" x14ac:dyDescent="0.25">
      <c r="A1501" t="str">
        <f>"APT1231AXJ"</f>
        <v>APT1231AXJ</v>
      </c>
      <c r="B1501" t="str">
        <f>"APT1231AX"</f>
        <v>APT1231AX</v>
      </c>
    </row>
    <row r="1502" spans="1:2" x14ac:dyDescent="0.25">
      <c r="A1502" t="str">
        <f>"APT1231AZJ"</f>
        <v>APT1231AZJ</v>
      </c>
      <c r="B1502" t="str">
        <f>"APT1231AZ"</f>
        <v>APT1231AZ</v>
      </c>
    </row>
    <row r="1503" spans="1:2" x14ac:dyDescent="0.25">
      <c r="A1503" t="str">
        <f>"APT1231J"</f>
        <v>APT1231J</v>
      </c>
      <c r="B1503" t="str">
        <f>"APT1231"</f>
        <v>APT1231</v>
      </c>
    </row>
    <row r="1504" spans="1:2" x14ac:dyDescent="0.25">
      <c r="A1504" t="str">
        <f>"APT1231SJ"</f>
        <v>APT1231SJ</v>
      </c>
      <c r="B1504" t="str">
        <f>"APT1231S"</f>
        <v>APT1231S</v>
      </c>
    </row>
    <row r="1505" spans="1:2" x14ac:dyDescent="0.25">
      <c r="A1505" t="str">
        <f>"APT1231SXJ"</f>
        <v>APT1231SXJ</v>
      </c>
      <c r="B1505" t="str">
        <f>"APT1231SX"</f>
        <v>APT1231SX</v>
      </c>
    </row>
    <row r="1506" spans="1:2" x14ac:dyDescent="0.25">
      <c r="A1506" t="str">
        <f>"APT1231SZJ"</f>
        <v>APT1231SZJ</v>
      </c>
      <c r="B1506" t="str">
        <f>"APT1231SZ"</f>
        <v>APT1231SZ</v>
      </c>
    </row>
    <row r="1507" spans="1:2" x14ac:dyDescent="0.25">
      <c r="A1507" t="str">
        <f>"APT1231WAJ"</f>
        <v>APT1231WAJ</v>
      </c>
      <c r="B1507" t="str">
        <f>"APT1231WA"</f>
        <v>APT1231WA</v>
      </c>
    </row>
    <row r="1508" spans="1:2" x14ac:dyDescent="0.25">
      <c r="A1508" t="str">
        <f>"APT1231WAYJ"</f>
        <v>APT1231WAYJ</v>
      </c>
      <c r="B1508" t="str">
        <f>"APT1231WAY"</f>
        <v>APT1231WAY</v>
      </c>
    </row>
    <row r="1509" spans="1:2" x14ac:dyDescent="0.25">
      <c r="A1509" t="str">
        <f>"APT1231WJ"</f>
        <v>APT1231WJ</v>
      </c>
      <c r="B1509" t="str">
        <f>"APT1231W"</f>
        <v>APT1231W</v>
      </c>
    </row>
    <row r="1510" spans="1:2" x14ac:dyDescent="0.25">
      <c r="A1510" t="str">
        <f>"APT1232AJ"</f>
        <v>APT1232AJ</v>
      </c>
      <c r="B1510" t="str">
        <f>"APT1232A"</f>
        <v>APT1232A</v>
      </c>
    </row>
    <row r="1511" spans="1:2" x14ac:dyDescent="0.25">
      <c r="A1511" t="str">
        <f>"APT1232AXJ"</f>
        <v>APT1232AXJ</v>
      </c>
      <c r="B1511" t="str">
        <f>"APT1232AX"</f>
        <v>APT1232AX</v>
      </c>
    </row>
    <row r="1512" spans="1:2" x14ac:dyDescent="0.25">
      <c r="A1512" t="str">
        <f>"APT1232AZJ"</f>
        <v>APT1232AZJ</v>
      </c>
      <c r="B1512" t="str">
        <f>"APT1232AZ"</f>
        <v>APT1232AZ</v>
      </c>
    </row>
    <row r="1513" spans="1:2" x14ac:dyDescent="0.25">
      <c r="A1513" t="str">
        <f>"APT1232J"</f>
        <v>APT1232J</v>
      </c>
      <c r="B1513" t="str">
        <f>"APT1232"</f>
        <v>APT1232</v>
      </c>
    </row>
    <row r="1514" spans="1:2" x14ac:dyDescent="0.25">
      <c r="A1514" t="str">
        <f>"APT1232WAJ"</f>
        <v>APT1232WAJ</v>
      </c>
      <c r="B1514" t="str">
        <f>"APT1232WA"</f>
        <v>APT1232WA</v>
      </c>
    </row>
    <row r="1515" spans="1:2" x14ac:dyDescent="0.25">
      <c r="A1515" t="str">
        <f>"APT1232WAYJ"</f>
        <v>APT1232WAYJ</v>
      </c>
      <c r="B1515" t="str">
        <f>"APT1232WAY"</f>
        <v>APT1232WAY</v>
      </c>
    </row>
    <row r="1516" spans="1:2" x14ac:dyDescent="0.25">
      <c r="A1516" t="str">
        <f>"APT1232WJ"</f>
        <v>APT1232WJ</v>
      </c>
      <c r="B1516" t="str">
        <f>"APT1232W"</f>
        <v>APT1232W</v>
      </c>
    </row>
    <row r="1517" spans="1:2" x14ac:dyDescent="0.25">
      <c r="A1517" t="str">
        <f>"APV1111GV1Y"</f>
        <v>APV1111GV1Y</v>
      </c>
      <c r="B1517" t="str">
        <f>"APV1111GV1Y"</f>
        <v>APV1111GV1Y</v>
      </c>
    </row>
    <row r="1518" spans="1:2" x14ac:dyDescent="0.25">
      <c r="A1518" t="str">
        <f>"APV1111GVY"</f>
        <v>APV1111GVY</v>
      </c>
      <c r="B1518" t="str">
        <f>"APV1111GVY"</f>
        <v>APV1111GVY</v>
      </c>
    </row>
    <row r="1519" spans="1:2" x14ac:dyDescent="0.25">
      <c r="A1519" t="str">
        <f>"APV1121SJ"</f>
        <v>APV1121SJ</v>
      </c>
      <c r="B1519" t="str">
        <f>"APV1121S"</f>
        <v>APV1121S</v>
      </c>
    </row>
    <row r="1520" spans="1:2" x14ac:dyDescent="0.25">
      <c r="A1520" t="str">
        <f>"APV1121SXJ"</f>
        <v>APV1121SXJ</v>
      </c>
      <c r="B1520" t="str">
        <f>"APV1121SX"</f>
        <v>APV1121SX</v>
      </c>
    </row>
    <row r="1521" spans="1:2" x14ac:dyDescent="0.25">
      <c r="A1521" t="str">
        <f>"APV1121SZJ"</f>
        <v>APV1121SZJ</v>
      </c>
      <c r="B1521" t="str">
        <f>"APV1121SZ"</f>
        <v>APV1121SZ</v>
      </c>
    </row>
    <row r="1522" spans="1:2" x14ac:dyDescent="0.25">
      <c r="A1522" t="str">
        <f>"APV1122AJ"</f>
        <v>APV1122AJ</v>
      </c>
      <c r="B1522" t="str">
        <f>"APV1122A"</f>
        <v>APV1122A</v>
      </c>
    </row>
    <row r="1523" spans="1:2" x14ac:dyDescent="0.25">
      <c r="A1523" t="str">
        <f>"APV1122AXJ"</f>
        <v>APV1122AXJ</v>
      </c>
      <c r="B1523" t="str">
        <f>"APV1122AX"</f>
        <v>APV1122AX</v>
      </c>
    </row>
    <row r="1524" spans="1:2" x14ac:dyDescent="0.25">
      <c r="A1524" t="str">
        <f>"APV1122AZJ"</f>
        <v>APV1122AZJ</v>
      </c>
      <c r="B1524" t="str">
        <f>"APV1122AZ"</f>
        <v>APV1122AZ</v>
      </c>
    </row>
    <row r="1525" spans="1:2" x14ac:dyDescent="0.25">
      <c r="A1525" t="str">
        <f>"APV1122J"</f>
        <v>APV1122J</v>
      </c>
      <c r="B1525" t="str">
        <f>"APV1122"</f>
        <v>APV1122</v>
      </c>
    </row>
    <row r="1526" spans="1:2" x14ac:dyDescent="0.25">
      <c r="A1526" t="str">
        <f>"APV2111V1Y"</f>
        <v>APV2111V1Y</v>
      </c>
      <c r="B1526" t="str">
        <f>"APV2111V1Y"</f>
        <v>APV2111V1Y</v>
      </c>
    </row>
    <row r="1527" spans="1:2" x14ac:dyDescent="0.25">
      <c r="A1527" t="str">
        <f>"APV2111VJ"</f>
        <v>APV2111VJ</v>
      </c>
      <c r="B1527" t="str">
        <f>"APV2111V"</f>
        <v>APV2111V</v>
      </c>
    </row>
    <row r="1528" spans="1:2" x14ac:dyDescent="0.25">
      <c r="A1528" t="str">
        <f>"APV2111VWJ"</f>
        <v>APV2111VWJ</v>
      </c>
      <c r="B1528" t="str">
        <f>"APV2111VW"</f>
        <v>APV2111VW</v>
      </c>
    </row>
    <row r="1529" spans="1:2" x14ac:dyDescent="0.25">
      <c r="A1529" t="str">
        <f>"APV2111VYJ"</f>
        <v>APV2111VYJ</v>
      </c>
      <c r="B1529" t="str">
        <f>"APV2111VY"</f>
        <v>APV2111VY</v>
      </c>
    </row>
    <row r="1530" spans="1:2" x14ac:dyDescent="0.25">
      <c r="A1530" t="str">
        <f>"APV2121SJ"</f>
        <v>APV2121SJ</v>
      </c>
      <c r="B1530" t="str">
        <f>"APV2121S"</f>
        <v>APV2121S</v>
      </c>
    </row>
    <row r="1531" spans="1:2" x14ac:dyDescent="0.25">
      <c r="A1531" t="str">
        <f>"APV2121SXJ"</f>
        <v>APV2121SXJ</v>
      </c>
      <c r="B1531" t="str">
        <f>"APV2121SX"</f>
        <v>APV2121SX</v>
      </c>
    </row>
    <row r="1532" spans="1:2" x14ac:dyDescent="0.25">
      <c r="A1532" t="str">
        <f>"APV2121SZJ"</f>
        <v>APV2121SZJ</v>
      </c>
      <c r="B1532" t="str">
        <f>"APV2121SZ"</f>
        <v>APV2121SZ</v>
      </c>
    </row>
    <row r="1533" spans="1:2" x14ac:dyDescent="0.25">
      <c r="A1533" t="str">
        <f>"APV3111GV1Y"</f>
        <v>APV3111GV1Y</v>
      </c>
      <c r="B1533" t="str">
        <f>"APV3111GV1Y"</f>
        <v>APV3111GV1Y</v>
      </c>
    </row>
    <row r="1534" spans="1:2" x14ac:dyDescent="0.25">
      <c r="A1534" t="str">
        <f>"APV3111GVY"</f>
        <v>APV3111GVY</v>
      </c>
      <c r="B1534" t="str">
        <f>"APV3111GVY"</f>
        <v>APV3111GVY</v>
      </c>
    </row>
    <row r="1535" spans="1:2" x14ac:dyDescent="0.25">
      <c r="A1535" t="str">
        <f>"AQ10A2-T4/32V DC"</f>
        <v>AQ10A2-T4/32V DC</v>
      </c>
      <c r="B1535" t="str">
        <f>"AQ10A2-T4/32VDC"</f>
        <v>AQ10A2-T4/32VDC</v>
      </c>
    </row>
    <row r="1536" spans="1:2" x14ac:dyDescent="0.25">
      <c r="A1536" t="str">
        <f>"AQ10A2ZT432J"</f>
        <v>AQ10A2ZT432J</v>
      </c>
      <c r="B1536" t="str">
        <f>"AQ10A2-ZT4/32VDC"</f>
        <v>AQ10A2-ZT4/32VDC</v>
      </c>
    </row>
    <row r="1537" spans="1:2" x14ac:dyDescent="0.25">
      <c r="A1537" t="str">
        <f>"AQ1802"</f>
        <v>AQ1802</v>
      </c>
      <c r="B1537" t="str">
        <f>"AQ1802"</f>
        <v>AQ1802</v>
      </c>
    </row>
    <row r="1538" spans="1:2" x14ac:dyDescent="0.25">
      <c r="A1538" t="str">
        <f>"AQ2A1C2T12J"</f>
        <v>AQ2A1C2T12J</v>
      </c>
      <c r="B1538" t="str">
        <f>"AQ2A1-C2-T12VDC"</f>
        <v>AQ2A1-C2-T12VDC</v>
      </c>
    </row>
    <row r="1539" spans="1:2" x14ac:dyDescent="0.25">
      <c r="A1539" t="str">
        <f>"AQ2A2C1T24J"</f>
        <v>AQ2A2C1T24J</v>
      </c>
      <c r="B1539" t="str">
        <f>"AQ2A2-C1-T24VDC"</f>
        <v>AQ2A2-C1-T24VDC</v>
      </c>
    </row>
    <row r="1540" spans="1:2" x14ac:dyDescent="0.25">
      <c r="A1540" t="str">
        <f>"AQ2A2C1T5J"</f>
        <v>AQ2A2C1T5J</v>
      </c>
      <c r="B1540" t="str">
        <f>"AQ2A2-C1-T5VDC"</f>
        <v>AQ2A2-C1-T5VDC</v>
      </c>
    </row>
    <row r="1541" spans="1:2" x14ac:dyDescent="0.25">
      <c r="A1541" t="str">
        <f>"AQ2A2C1ZT12J"</f>
        <v>AQ2A2C1ZT12J</v>
      </c>
      <c r="B1541" t="str">
        <f>"AQ2A2-C1-ZT12VDC"</f>
        <v>AQ2A2-C1-ZT12VDC</v>
      </c>
    </row>
    <row r="1542" spans="1:2" x14ac:dyDescent="0.25">
      <c r="A1542" t="str">
        <f>"AQ2A2C1ZT24J"</f>
        <v>AQ2A2C1ZT24J</v>
      </c>
      <c r="B1542" t="str">
        <f>"AQ2A2-C1-ZT24VDC"</f>
        <v>AQ2A2-C1-ZT24VDC</v>
      </c>
    </row>
    <row r="1543" spans="1:2" x14ac:dyDescent="0.25">
      <c r="A1543" t="str">
        <f>"AQ2A2C1ZT5J"</f>
        <v>AQ2A2C1ZT5J</v>
      </c>
      <c r="B1543" t="str">
        <f>"AQ2A2-C1-ZT5VDC"</f>
        <v>AQ2A2-C1-ZT5VDC</v>
      </c>
    </row>
    <row r="1544" spans="1:2" x14ac:dyDescent="0.25">
      <c r="A1544" t="str">
        <f>"AQ2A2C2T12J"</f>
        <v>AQ2A2C2T12J</v>
      </c>
      <c r="B1544" t="str">
        <f>"AQ2A2-C2-T12VDC"</f>
        <v>AQ2A2-C2-T12VDC</v>
      </c>
    </row>
    <row r="1545" spans="1:2" x14ac:dyDescent="0.25">
      <c r="A1545" t="str">
        <f>"AQ2A2C2T5J"</f>
        <v>AQ2A2C2T5J</v>
      </c>
      <c r="B1545" t="str">
        <f>"AQ2A2-C2-T5VDC"</f>
        <v>AQ2A2-C2-T5VDC</v>
      </c>
    </row>
    <row r="1546" spans="1:2" x14ac:dyDescent="0.25">
      <c r="A1546" t="str">
        <f>"AQ2A2-C2-ZT24VDC"</f>
        <v>AQ2A2-C2-ZT24VDC</v>
      </c>
      <c r="B1546" t="str">
        <f>"AQ2A2-C2-ZT24VDC"</f>
        <v>AQ2A2-C2-ZT24VDC</v>
      </c>
    </row>
    <row r="1547" spans="1:2" x14ac:dyDescent="0.25">
      <c r="A1547" t="str">
        <f>"AQ2A2C2ZT5J"</f>
        <v>AQ2A2C2ZT5J</v>
      </c>
      <c r="B1547" t="str">
        <f>"AQ2A2-C2-ZT5VDC"</f>
        <v>AQ2A2-C2-ZT5VDC</v>
      </c>
    </row>
    <row r="1548" spans="1:2" x14ac:dyDescent="0.25">
      <c r="A1548" t="str">
        <f>"AQ3A2C1ZT24J"</f>
        <v>AQ3A2C1ZT24J</v>
      </c>
      <c r="B1548" t="str">
        <f>"AQ3A2-C1-ZT24VDC"</f>
        <v>AQ3A2-C1-ZT24VDC</v>
      </c>
    </row>
    <row r="1549" spans="1:2" x14ac:dyDescent="0.25">
      <c r="A1549" t="str">
        <f>"AQ3A2C1ZT5J"</f>
        <v>AQ3A2C1ZT5J</v>
      </c>
      <c r="B1549" t="str">
        <f>"AQ3A2-C1-ZT5VDC"</f>
        <v>AQ3A2-C1-ZT5VDC</v>
      </c>
    </row>
    <row r="1550" spans="1:2" x14ac:dyDescent="0.25">
      <c r="A1550" t="str">
        <f>"AQ3A2C2T12J"</f>
        <v>AQ3A2C2T12J</v>
      </c>
      <c r="B1550" t="str">
        <f>"AQ3A2-C2-T12VDC"</f>
        <v>AQ3A2-C2-T12VDC</v>
      </c>
    </row>
    <row r="1551" spans="1:2" x14ac:dyDescent="0.25">
      <c r="A1551" t="str">
        <f>"AQ3A2-C2-ZT24VDC"</f>
        <v>AQ3A2-C2-ZT24VDC</v>
      </c>
      <c r="B1551" t="str">
        <f>"AQ3A2-C2-ZT24VDC"</f>
        <v>AQ3A2-C2-ZT24VDC</v>
      </c>
    </row>
    <row r="1552" spans="1:2" x14ac:dyDescent="0.25">
      <c r="A1552" t="str">
        <f>"AQ3A2JZT432J"</f>
        <v>AQ3A2JZT432J</v>
      </c>
      <c r="B1552" t="str">
        <f>"AQ3A2-J-ZT4/32VDC"</f>
        <v>AQ3A2-J-ZT4/32VDC</v>
      </c>
    </row>
    <row r="1553" spans="1:2" x14ac:dyDescent="0.25">
      <c r="A1553" t="str">
        <f>"AQ3A2-T4/32VDC"</f>
        <v>AQ3A2-T4/32VDC</v>
      </c>
      <c r="B1553" t="str">
        <f>"AQ3A2-T4/32VDC"</f>
        <v>AQ3A2-T4/32VDC</v>
      </c>
    </row>
    <row r="1554" spans="1:2" x14ac:dyDescent="0.25">
      <c r="A1554" t="str">
        <f>"AQ3A2ZT432J"</f>
        <v>AQ3A2ZT432J</v>
      </c>
      <c r="B1554" t="str">
        <f>"AQ3A2-ZT4/32VDC"</f>
        <v>AQ3A2-ZT4/32VDC</v>
      </c>
    </row>
    <row r="1555" spans="1:2" x14ac:dyDescent="0.25">
      <c r="A1555" t="str">
        <f>"AQA211VL"</f>
        <v>AQA211VL</v>
      </c>
      <c r="B1555" t="str">
        <f>"AQA211VL"</f>
        <v>AQA211VL</v>
      </c>
    </row>
    <row r="1556" spans="1:2" x14ac:dyDescent="0.25">
      <c r="A1556" t="str">
        <f>"AQA221VL"</f>
        <v>AQA221VL</v>
      </c>
      <c r="B1556" t="str">
        <f>"AQA221VL"</f>
        <v>AQA221VL</v>
      </c>
    </row>
    <row r="1557" spans="1:2" x14ac:dyDescent="0.25">
      <c r="A1557" t="str">
        <f>"AQA411VL"</f>
        <v>AQA411VL</v>
      </c>
      <c r="B1557" t="str">
        <f>"AQA411VL"</f>
        <v>AQA411VL</v>
      </c>
    </row>
    <row r="1558" spans="1:2" x14ac:dyDescent="0.25">
      <c r="A1558" t="str">
        <f>"AQA421VL"</f>
        <v>AQA421VL</v>
      </c>
      <c r="B1558" t="str">
        <f>"AQA421VL"</f>
        <v>AQA421VL</v>
      </c>
    </row>
    <row r="1559" spans="1:2" x14ac:dyDescent="0.25">
      <c r="A1559" t="str">
        <f>"AQA611VL"</f>
        <v>AQA611VL</v>
      </c>
      <c r="B1559" t="str">
        <f>"AQA611VL"</f>
        <v>AQA611VL</v>
      </c>
    </row>
    <row r="1560" spans="1:2" x14ac:dyDescent="0.25">
      <c r="A1560" t="str">
        <f>"AQA621VL"</f>
        <v>AQA621VL</v>
      </c>
      <c r="B1560" t="str">
        <f>"AQA621VL"</f>
        <v>AQA621VL</v>
      </c>
    </row>
    <row r="1561" spans="1:2" x14ac:dyDescent="0.25">
      <c r="A1561" t="str">
        <f>"AQA801"</f>
        <v>AQA801</v>
      </c>
      <c r="B1561" t="str">
        <f>"AQA801"</f>
        <v>AQA801</v>
      </c>
    </row>
    <row r="1562" spans="1:2" x14ac:dyDescent="0.25">
      <c r="A1562" t="str">
        <f>"AQAD171DL"</f>
        <v>AQAD171DL</v>
      </c>
      <c r="B1562" t="str">
        <f>"AQAD171DL"</f>
        <v>AQAD171DL</v>
      </c>
    </row>
    <row r="1563" spans="1:2" x14ac:dyDescent="0.25">
      <c r="A1563" t="str">
        <f>"AQAD551DL"</f>
        <v>AQAD551DL</v>
      </c>
      <c r="B1563" t="str">
        <f>"AQAD551DL"</f>
        <v>AQAD551DL</v>
      </c>
    </row>
    <row r="1564" spans="1:2" x14ac:dyDescent="0.25">
      <c r="A1564" t="str">
        <f>"AQG12105J"</f>
        <v>AQG12105J</v>
      </c>
      <c r="B1564" t="str">
        <f>"AQG12105"</f>
        <v>AQG12105</v>
      </c>
    </row>
    <row r="1565" spans="1:2" x14ac:dyDescent="0.25">
      <c r="A1565" t="str">
        <f>"AQG12112J"</f>
        <v>AQG12112J</v>
      </c>
      <c r="B1565" t="str">
        <f>"AQG12112"</f>
        <v>AQG12112</v>
      </c>
    </row>
    <row r="1566" spans="1:2" x14ac:dyDescent="0.25">
      <c r="A1566" t="str">
        <f>"AQG12124J"</f>
        <v>AQG12124J</v>
      </c>
      <c r="B1566" t="str">
        <f>"AQG12124"</f>
        <v>AQG12124</v>
      </c>
    </row>
    <row r="1567" spans="1:2" x14ac:dyDescent="0.25">
      <c r="A1567" t="str">
        <f>"AQG12205J"</f>
        <v>AQG12205J</v>
      </c>
      <c r="B1567" t="str">
        <f>"AQG12205"</f>
        <v>AQG12205</v>
      </c>
    </row>
    <row r="1568" spans="1:2" x14ac:dyDescent="0.25">
      <c r="A1568" t="str">
        <f>"AQG12212J"</f>
        <v>AQG12212J</v>
      </c>
      <c r="B1568" t="str">
        <f>"AQG12212"</f>
        <v>AQG12212</v>
      </c>
    </row>
    <row r="1569" spans="1:2" x14ac:dyDescent="0.25">
      <c r="A1569" t="str">
        <f>"AQG12224J"</f>
        <v>AQG12224J</v>
      </c>
      <c r="B1569" t="str">
        <f>"AQG12224"</f>
        <v>AQG12224</v>
      </c>
    </row>
    <row r="1570" spans="1:2" x14ac:dyDescent="0.25">
      <c r="A1570" t="str">
        <f>"AQG22105J"</f>
        <v>AQG22105J</v>
      </c>
      <c r="B1570" t="str">
        <f>"AQG22105"</f>
        <v>AQG22105</v>
      </c>
    </row>
    <row r="1571" spans="1:2" x14ac:dyDescent="0.25">
      <c r="A1571" t="str">
        <f>"AQG22112J"</f>
        <v>AQG22112J</v>
      </c>
      <c r="B1571" t="str">
        <f>"AQG22112"</f>
        <v>AQG22112</v>
      </c>
    </row>
    <row r="1572" spans="1:2" x14ac:dyDescent="0.25">
      <c r="A1572" t="str">
        <f>"AQG22124J"</f>
        <v>AQG22124J</v>
      </c>
      <c r="B1572" t="str">
        <f>"AQG22124"</f>
        <v>AQG22124</v>
      </c>
    </row>
    <row r="1573" spans="1:2" x14ac:dyDescent="0.25">
      <c r="A1573" t="str">
        <f>"AQG22205J"</f>
        <v>AQG22205J</v>
      </c>
      <c r="B1573" t="str">
        <f>"AQG22205"</f>
        <v>AQG22205</v>
      </c>
    </row>
    <row r="1574" spans="1:2" x14ac:dyDescent="0.25">
      <c r="A1574" t="str">
        <f>"AQG22212J"</f>
        <v>AQG22212J</v>
      </c>
      <c r="B1574" t="str">
        <f>"AQG22212"</f>
        <v>AQG22212</v>
      </c>
    </row>
    <row r="1575" spans="1:2" x14ac:dyDescent="0.25">
      <c r="A1575" t="str">
        <f>"AQG22224J"</f>
        <v>AQG22224J</v>
      </c>
      <c r="B1575" t="str">
        <f>"AQG22224"</f>
        <v>AQG22224</v>
      </c>
    </row>
    <row r="1576" spans="1:2" x14ac:dyDescent="0.25">
      <c r="A1576" t="str">
        <f>"AQH0213"</f>
        <v>AQH0213</v>
      </c>
      <c r="B1576" t="str">
        <f>"AQH0213"</f>
        <v>AQH0213</v>
      </c>
    </row>
    <row r="1577" spans="1:2" x14ac:dyDescent="0.25">
      <c r="A1577" t="str">
        <f>"AQH0213A"</f>
        <v>AQH0213A</v>
      </c>
      <c r="B1577" t="str">
        <f>"AQH0213A"</f>
        <v>AQH0213A</v>
      </c>
    </row>
    <row r="1578" spans="1:2" x14ac:dyDescent="0.25">
      <c r="A1578" t="str">
        <f>"AQH0213AX"</f>
        <v>AQH0213AX</v>
      </c>
      <c r="B1578" t="str">
        <f>"AQH0213AX"</f>
        <v>AQH0213AX</v>
      </c>
    </row>
    <row r="1579" spans="1:2" x14ac:dyDescent="0.25">
      <c r="A1579" t="str">
        <f>"AQH0213AZ"</f>
        <v>AQH0213AZ</v>
      </c>
      <c r="B1579" t="str">
        <f>"AQH0213AZ"</f>
        <v>AQH0213AZ</v>
      </c>
    </row>
    <row r="1580" spans="1:2" x14ac:dyDescent="0.25">
      <c r="A1580" t="str">
        <f>"AQH0222"</f>
        <v>AQH0222</v>
      </c>
      <c r="B1580" t="str">
        <f>"AQH0222"</f>
        <v>AQH0222</v>
      </c>
    </row>
    <row r="1581" spans="1:2" x14ac:dyDescent="0.25">
      <c r="A1581" t="str">
        <f>"AQH0223"</f>
        <v>AQH0223</v>
      </c>
      <c r="B1581" t="str">
        <f>"AQH0223"</f>
        <v>AQH0223</v>
      </c>
    </row>
    <row r="1582" spans="1:2" x14ac:dyDescent="0.25">
      <c r="A1582" t="str">
        <f>"AQH0223A"</f>
        <v>AQH0223A</v>
      </c>
      <c r="B1582" t="str">
        <f>"AQH0223A"</f>
        <v>AQH0223A</v>
      </c>
    </row>
    <row r="1583" spans="1:2" x14ac:dyDescent="0.25">
      <c r="A1583" t="str">
        <f>"AQH0223AX"</f>
        <v>AQH0223AX</v>
      </c>
      <c r="B1583" t="str">
        <f>"AQH0223AX"</f>
        <v>AQH0223AX</v>
      </c>
    </row>
    <row r="1584" spans="1:2" x14ac:dyDescent="0.25">
      <c r="A1584" t="str">
        <f>"AQH0223AZ"</f>
        <v>AQH0223AZ</v>
      </c>
      <c r="B1584" t="str">
        <f>"AQH0223AZ"</f>
        <v>AQH0223AZ</v>
      </c>
    </row>
    <row r="1585" spans="1:2" x14ac:dyDescent="0.25">
      <c r="A1585" t="str">
        <f>"AQH1213"</f>
        <v>AQH1213</v>
      </c>
      <c r="B1585" t="str">
        <f>"AQH1213"</f>
        <v>AQH1213</v>
      </c>
    </row>
    <row r="1586" spans="1:2" x14ac:dyDescent="0.25">
      <c r="A1586" t="str">
        <f>"AQH1213A"</f>
        <v>AQH1213A</v>
      </c>
      <c r="B1586" t="str">
        <f>"AQH1213A"</f>
        <v>AQH1213A</v>
      </c>
    </row>
    <row r="1587" spans="1:2" x14ac:dyDescent="0.25">
      <c r="A1587" t="str">
        <f>"AQH1213AX"</f>
        <v>AQH1213AX</v>
      </c>
      <c r="B1587" t="str">
        <f>"AQH1213AX"</f>
        <v>AQH1213AX</v>
      </c>
    </row>
    <row r="1588" spans="1:2" x14ac:dyDescent="0.25">
      <c r="A1588" t="str">
        <f>"AQH1223"</f>
        <v>AQH1223</v>
      </c>
      <c r="B1588" t="str">
        <f>"AQH1223"</f>
        <v>AQH1223</v>
      </c>
    </row>
    <row r="1589" spans="1:2" x14ac:dyDescent="0.25">
      <c r="A1589" t="str">
        <f>"AQH1223A"</f>
        <v>AQH1223A</v>
      </c>
      <c r="B1589" t="str">
        <f>"AQH1223A"</f>
        <v>AQH1223A</v>
      </c>
    </row>
    <row r="1590" spans="1:2" x14ac:dyDescent="0.25">
      <c r="A1590" t="str">
        <f>"AQH1223AX"</f>
        <v>AQH1223AX</v>
      </c>
      <c r="B1590" t="str">
        <f>"AQH1223AX"</f>
        <v>AQH1223AX</v>
      </c>
    </row>
    <row r="1591" spans="1:2" x14ac:dyDescent="0.25">
      <c r="A1591" t="str">
        <f>"AQH2213"</f>
        <v>AQH2213</v>
      </c>
      <c r="B1591" t="str">
        <f>"AQH2213"</f>
        <v>AQH2213</v>
      </c>
    </row>
    <row r="1592" spans="1:2" x14ac:dyDescent="0.25">
      <c r="A1592" t="str">
        <f>"AQH2213A"</f>
        <v>AQH2213A</v>
      </c>
      <c r="B1592" t="str">
        <f>"AQH2213A"</f>
        <v>AQH2213A</v>
      </c>
    </row>
    <row r="1593" spans="1:2" x14ac:dyDescent="0.25">
      <c r="A1593" t="str">
        <f>"AQH2213AX"</f>
        <v>AQH2213AX</v>
      </c>
      <c r="B1593" t="str">
        <f>"AQH2213AX"</f>
        <v>AQH2213AX</v>
      </c>
    </row>
    <row r="1594" spans="1:2" x14ac:dyDescent="0.25">
      <c r="A1594" t="str">
        <f>"AQH2223"</f>
        <v>AQH2223</v>
      </c>
      <c r="B1594" t="str">
        <f>"AQH2223"</f>
        <v>AQH2223</v>
      </c>
    </row>
    <row r="1595" spans="1:2" x14ac:dyDescent="0.25">
      <c r="A1595" t="str">
        <f>"AQH2223A"</f>
        <v>AQH2223A</v>
      </c>
      <c r="B1595" t="str">
        <f>"AQH2223A"</f>
        <v>AQH2223A</v>
      </c>
    </row>
    <row r="1596" spans="1:2" x14ac:dyDescent="0.25">
      <c r="A1596" t="str">
        <f>"AQH2223AX"</f>
        <v>AQH2223AX</v>
      </c>
      <c r="B1596" t="str">
        <f>"AQH2223AX"</f>
        <v>AQH2223AX</v>
      </c>
    </row>
    <row r="1597" spans="1:2" x14ac:dyDescent="0.25">
      <c r="A1597" t="str">
        <f>"AQH3213"</f>
        <v>AQH3213</v>
      </c>
      <c r="B1597" t="str">
        <f>"AQH3213"</f>
        <v>AQH3213</v>
      </c>
    </row>
    <row r="1598" spans="1:2" x14ac:dyDescent="0.25">
      <c r="A1598" t="str">
        <f>"AQH3213A"</f>
        <v>AQH3213A</v>
      </c>
      <c r="B1598" t="str">
        <f>"AQH3213A"</f>
        <v>AQH3213A</v>
      </c>
    </row>
    <row r="1599" spans="1:2" x14ac:dyDescent="0.25">
      <c r="A1599" t="str">
        <f>"AQH3213AX"</f>
        <v>AQH3213AX</v>
      </c>
      <c r="B1599" t="str">
        <f>"AQH3213AX"</f>
        <v>AQH3213AX</v>
      </c>
    </row>
    <row r="1600" spans="1:2" x14ac:dyDescent="0.25">
      <c r="A1600" t="str">
        <f>"AQH3213AXD05"</f>
        <v>AQH3213AXD05</v>
      </c>
      <c r="B1600" t="str">
        <f>"AQH3213AXD05"</f>
        <v>AQH3213AXD05</v>
      </c>
    </row>
    <row r="1601" spans="1:2" x14ac:dyDescent="0.25">
      <c r="A1601" t="str">
        <f>"AQH3213AZ"</f>
        <v>AQH3213AZ</v>
      </c>
      <c r="B1601" t="str">
        <f>"AQH3213AZ"</f>
        <v>AQH3213AZ</v>
      </c>
    </row>
    <row r="1602" spans="1:2" x14ac:dyDescent="0.25">
      <c r="A1602" t="str">
        <f>"AQH3223"</f>
        <v>AQH3223</v>
      </c>
      <c r="B1602" t="str">
        <f>"AQH3223"</f>
        <v>AQH3223</v>
      </c>
    </row>
    <row r="1603" spans="1:2" x14ac:dyDescent="0.25">
      <c r="A1603" t="str">
        <f>"AQH3223A"</f>
        <v>AQH3223A</v>
      </c>
      <c r="B1603" t="str">
        <f>"AQH3223A"</f>
        <v>AQH3223A</v>
      </c>
    </row>
    <row r="1604" spans="1:2" x14ac:dyDescent="0.25">
      <c r="A1604" t="str">
        <f>"AQH3223AX"</f>
        <v>AQH3223AX</v>
      </c>
      <c r="B1604" t="str">
        <f>"AQH3223AX"</f>
        <v>AQH3223AX</v>
      </c>
    </row>
    <row r="1605" spans="1:2" x14ac:dyDescent="0.25">
      <c r="A1605" t="str">
        <f>"AQH3223AZ"</f>
        <v>AQH3223AZ</v>
      </c>
      <c r="B1605" t="str">
        <f>"AQH3223AZ"</f>
        <v>AQH3223AZ</v>
      </c>
    </row>
    <row r="1606" spans="1:2" x14ac:dyDescent="0.25">
      <c r="A1606" t="str">
        <f>"AQJ112VJ"</f>
        <v>AQJ112VJ</v>
      </c>
      <c r="B1606" t="str">
        <f>"AQJ112V"</f>
        <v>AQJ112V</v>
      </c>
    </row>
    <row r="1607" spans="1:2" x14ac:dyDescent="0.25">
      <c r="A1607" t="str">
        <f>"AQJ116VJ"</f>
        <v>AQJ116VJ</v>
      </c>
      <c r="B1607" t="str">
        <f>"AQJ116V"</f>
        <v>AQJ116V</v>
      </c>
    </row>
    <row r="1608" spans="1:2" x14ac:dyDescent="0.25">
      <c r="A1608" t="str">
        <f>"AQJ116VY"</f>
        <v>AQJ116VY</v>
      </c>
      <c r="B1608" t="str">
        <f>"AQJ116VY"</f>
        <v>AQJ116VY</v>
      </c>
    </row>
    <row r="1609" spans="1:2" x14ac:dyDescent="0.25">
      <c r="A1609" t="str">
        <f>"AQJ119VJ"</f>
        <v>AQJ119VJ</v>
      </c>
      <c r="B1609" t="str">
        <f>"AQJ119V"</f>
        <v>AQJ119V</v>
      </c>
    </row>
    <row r="1610" spans="1:2" x14ac:dyDescent="0.25">
      <c r="A1610" t="str">
        <f>"AQJ211V"</f>
        <v>AQJ211V</v>
      </c>
      <c r="B1610" t="str">
        <f>"AQJ211V"</f>
        <v>AQJ211V</v>
      </c>
    </row>
    <row r="1611" spans="1:2" x14ac:dyDescent="0.25">
      <c r="A1611" t="str">
        <f>"AQJ212VJ"</f>
        <v>AQJ212VJ</v>
      </c>
      <c r="B1611" t="str">
        <f>"AQJ212V"</f>
        <v>AQJ212V</v>
      </c>
    </row>
    <row r="1612" spans="1:2" x14ac:dyDescent="0.25">
      <c r="A1612" t="str">
        <f>"AQJ216VJ"</f>
        <v>AQJ216VJ</v>
      </c>
      <c r="B1612" t="str">
        <f>"AQJ216V"</f>
        <v>AQJ216V</v>
      </c>
    </row>
    <row r="1613" spans="1:2" x14ac:dyDescent="0.25">
      <c r="A1613" t="str">
        <f>"AQJ219VJ"</f>
        <v>AQJ219VJ</v>
      </c>
      <c r="B1613" t="str">
        <f>"AQJ219V"</f>
        <v>AQJ219V</v>
      </c>
    </row>
    <row r="1614" spans="1:2" x14ac:dyDescent="0.25">
      <c r="A1614" t="str">
        <f>"AQJ412VJ"</f>
        <v>AQJ412VJ</v>
      </c>
      <c r="B1614" t="str">
        <f>"AQJ412V"</f>
        <v>AQJ412V</v>
      </c>
    </row>
    <row r="1615" spans="1:2" x14ac:dyDescent="0.25">
      <c r="A1615" t="str">
        <f>"AQJ416VJ"</f>
        <v>AQJ416VJ</v>
      </c>
      <c r="B1615" t="str">
        <f>"AQJ416V"</f>
        <v>AQJ416V</v>
      </c>
    </row>
    <row r="1616" spans="1:2" x14ac:dyDescent="0.25">
      <c r="A1616" t="str">
        <f>"AQJ419VJ"</f>
        <v>AQJ419VJ</v>
      </c>
      <c r="B1616" t="str">
        <f>"AQJ419V"</f>
        <v>AQJ419V</v>
      </c>
    </row>
    <row r="1617" spans="1:2" x14ac:dyDescent="0.25">
      <c r="A1617" t="str">
        <f>"AQJ422V"</f>
        <v>AQJ422V</v>
      </c>
      <c r="B1617" t="str">
        <f>"AQJ422V"</f>
        <v>AQJ422V</v>
      </c>
    </row>
    <row r="1618" spans="1:2" x14ac:dyDescent="0.25">
      <c r="A1618" t="str">
        <f>"AQJ426V"</f>
        <v>AQJ426V</v>
      </c>
      <c r="B1618" t="str">
        <f>"AQJ426V"</f>
        <v>AQJ426V</v>
      </c>
    </row>
    <row r="1619" spans="1:2" x14ac:dyDescent="0.25">
      <c r="A1619" t="str">
        <f>"AQP812"</f>
        <v>AQP812</v>
      </c>
      <c r="B1619" t="str">
        <f>"AQP812"</f>
        <v>AQP812</v>
      </c>
    </row>
    <row r="1620" spans="1:2" x14ac:dyDescent="0.25">
      <c r="A1620" t="str">
        <f>"AQP-DPJ"</f>
        <v>AQP-DPJ</v>
      </c>
      <c r="B1620" t="str">
        <f>"AQP809"</f>
        <v>AQP809</v>
      </c>
    </row>
    <row r="1621" spans="1:2" x14ac:dyDescent="0.25">
      <c r="A1621" t="str">
        <f>"AQP-HS-30/40A"</f>
        <v>AQP-HS-30/40A</v>
      </c>
      <c r="B1621" t="str">
        <f>"AQP-HS-30/40A"</f>
        <v>AQP-HS-30/40A</v>
      </c>
    </row>
    <row r="1622" spans="1:2" x14ac:dyDescent="0.25">
      <c r="A1622" t="str">
        <f>"AQPHSJ10AJ"</f>
        <v>AQPHSJ10AJ</v>
      </c>
      <c r="B1622" t="str">
        <f>"AQP-HS-J10A"</f>
        <v>AQP-HS-J10A</v>
      </c>
    </row>
    <row r="1623" spans="1:2" x14ac:dyDescent="0.25">
      <c r="A1623" t="str">
        <f>"AQPHSJ25AJ"</f>
        <v>AQPHSJ25AJ</v>
      </c>
      <c r="B1623" t="str">
        <f>"AQP-HS-J25A"</f>
        <v>AQP-HS-J25A</v>
      </c>
    </row>
    <row r="1624" spans="1:2" x14ac:dyDescent="0.25">
      <c r="A1624" t="str">
        <f>"AQP-HS-SJ10A"</f>
        <v>AQP-HS-SJ10A</v>
      </c>
      <c r="B1624" t="str">
        <f>"AQP-HS-SJ10A"</f>
        <v>AQP-HS-SJ10A</v>
      </c>
    </row>
    <row r="1625" spans="1:2" x14ac:dyDescent="0.25">
      <c r="A1625" t="str">
        <f>"AQS221FN2S"</f>
        <v>AQS221FN2S</v>
      </c>
      <c r="B1625" t="str">
        <f>"AQS221FN2S"</f>
        <v>AQS221FN2S</v>
      </c>
    </row>
    <row r="1626" spans="1:2" x14ac:dyDescent="0.25">
      <c r="A1626" t="str">
        <f>"AQS221FN2SX"</f>
        <v>AQS221FN2SX</v>
      </c>
      <c r="B1626" t="str">
        <f>"AQS221FN2SX"</f>
        <v>AQS221FN2SX</v>
      </c>
    </row>
    <row r="1627" spans="1:2" x14ac:dyDescent="0.25">
      <c r="A1627" t="str">
        <f>"AQS221FN2SZ"</f>
        <v>AQS221FN2SZ</v>
      </c>
      <c r="B1627" t="str">
        <f>"AQS221FN2SZ"</f>
        <v>AQS221FN2SZ</v>
      </c>
    </row>
    <row r="1628" spans="1:2" x14ac:dyDescent="0.25">
      <c r="A1628" t="str">
        <f>"AQS221FR2S"</f>
        <v>AQS221FR2S</v>
      </c>
      <c r="B1628" t="str">
        <f>"AQS221FR2S"</f>
        <v>AQS221FR2S</v>
      </c>
    </row>
    <row r="1629" spans="1:2" x14ac:dyDescent="0.25">
      <c r="A1629" t="str">
        <f>"AQS221FR2SX"</f>
        <v>AQS221FR2SX</v>
      </c>
      <c r="B1629" t="str">
        <f>"AQS221FR2SX"</f>
        <v>AQS221FR2SX</v>
      </c>
    </row>
    <row r="1630" spans="1:2" x14ac:dyDescent="0.25">
      <c r="A1630" t="str">
        <f>"AQS221FR2SZ"</f>
        <v>AQS221FR2SZ</v>
      </c>
      <c r="B1630" t="str">
        <f>"AQS221FR2SZ"</f>
        <v>AQS221FR2SZ</v>
      </c>
    </row>
    <row r="1631" spans="1:2" x14ac:dyDescent="0.25">
      <c r="A1631" t="str">
        <f>"AQS221N2SJ"</f>
        <v>AQS221N2SJ</v>
      </c>
      <c r="B1631" t="str">
        <f>"AQS221N2S"</f>
        <v>AQS221N2S</v>
      </c>
    </row>
    <row r="1632" spans="1:2" x14ac:dyDescent="0.25">
      <c r="A1632" t="str">
        <f>"AQS221N2SXJ"</f>
        <v>AQS221N2SXJ</v>
      </c>
      <c r="B1632" t="str">
        <f>"AQS221N2SX"</f>
        <v>AQS221N2SX</v>
      </c>
    </row>
    <row r="1633" spans="1:2" x14ac:dyDescent="0.25">
      <c r="A1633" t="str">
        <f>"AQS221N2SZJ"</f>
        <v>AQS221N2SZJ</v>
      </c>
      <c r="B1633" t="str">
        <f>"AQS221N2SZ"</f>
        <v>AQS221N2SZ</v>
      </c>
    </row>
    <row r="1634" spans="1:2" x14ac:dyDescent="0.25">
      <c r="A1634" t="str">
        <f>"AQS221R2S"</f>
        <v>AQS221R2S</v>
      </c>
      <c r="B1634" t="str">
        <f>"AQS221R2S"</f>
        <v>AQS221R2S</v>
      </c>
    </row>
    <row r="1635" spans="1:2" x14ac:dyDescent="0.25">
      <c r="A1635" t="str">
        <f>"AQS221R2SX"</f>
        <v>AQS221R2SX</v>
      </c>
      <c r="B1635" t="str">
        <f>"AQS221R2SX"</f>
        <v>AQS221R2SX</v>
      </c>
    </row>
    <row r="1636" spans="1:2" x14ac:dyDescent="0.25">
      <c r="A1636" t="str">
        <f>"AQS221R2SZ"</f>
        <v>AQS221R2SZ</v>
      </c>
      <c r="B1636" t="str">
        <f>"AQS221R2SZ"</f>
        <v>AQS221R2SZ</v>
      </c>
    </row>
    <row r="1637" spans="1:2" x14ac:dyDescent="0.25">
      <c r="A1637" t="str">
        <f>"AQS225R2SJ"</f>
        <v>AQS225R2SJ</v>
      </c>
      <c r="B1637" t="str">
        <f>"AQS225R2S"</f>
        <v>AQS225R2S</v>
      </c>
    </row>
    <row r="1638" spans="1:2" x14ac:dyDescent="0.25">
      <c r="A1638" t="str">
        <f>"AQS225R2SXJ"</f>
        <v>AQS225R2SXJ</v>
      </c>
      <c r="B1638" t="str">
        <f>"AQS225R2SX"</f>
        <v>AQS225R2SX</v>
      </c>
    </row>
    <row r="1639" spans="1:2" x14ac:dyDescent="0.25">
      <c r="A1639" t="str">
        <f>"AQS225R2SZJ"</f>
        <v>AQS225R2SZJ</v>
      </c>
      <c r="B1639" t="str">
        <f>"AQS225R2SZ"</f>
        <v>AQS225R2SZ</v>
      </c>
    </row>
    <row r="1640" spans="1:2" x14ac:dyDescent="0.25">
      <c r="A1640" t="str">
        <f>"AQV101AJ"</f>
        <v>AQV101AJ</v>
      </c>
      <c r="B1640" t="str">
        <f>"AQV101A"</f>
        <v>AQV101A</v>
      </c>
    </row>
    <row r="1641" spans="1:2" x14ac:dyDescent="0.25">
      <c r="A1641" t="str">
        <f>"AQV101AZ"</f>
        <v>AQV101AZ</v>
      </c>
      <c r="B1641" t="str">
        <f>"AQV101AZ"</f>
        <v>AQV101AZ</v>
      </c>
    </row>
    <row r="1642" spans="1:2" x14ac:dyDescent="0.25">
      <c r="A1642" t="str">
        <f>"AQV101J"</f>
        <v>AQV101J</v>
      </c>
      <c r="B1642" t="str">
        <f>"AQV101"</f>
        <v>AQV101</v>
      </c>
    </row>
    <row r="1643" spans="1:2" x14ac:dyDescent="0.25">
      <c r="A1643" t="str">
        <f>"AQV102AJ"</f>
        <v>AQV102AJ</v>
      </c>
      <c r="B1643" t="str">
        <f>"AQV102A"</f>
        <v>AQV102A</v>
      </c>
    </row>
    <row r="1644" spans="1:2" x14ac:dyDescent="0.25">
      <c r="A1644" t="str">
        <f>"AQV102J"</f>
        <v>AQV102J</v>
      </c>
      <c r="B1644" t="str">
        <f>"AQV102"</f>
        <v>AQV102</v>
      </c>
    </row>
    <row r="1645" spans="1:2" x14ac:dyDescent="0.25">
      <c r="A1645" t="str">
        <f>"AQV103J"</f>
        <v>AQV103J</v>
      </c>
      <c r="B1645" t="str">
        <f>"AQV103"</f>
        <v>AQV103</v>
      </c>
    </row>
    <row r="1646" spans="1:2" x14ac:dyDescent="0.25">
      <c r="A1646" t="str">
        <f>"AQV104AJ"</f>
        <v>AQV104AJ</v>
      </c>
      <c r="B1646" t="str">
        <f>"AQV104A"</f>
        <v>AQV104A</v>
      </c>
    </row>
    <row r="1647" spans="1:2" x14ac:dyDescent="0.25">
      <c r="A1647" t="str">
        <f>"AQV104J"</f>
        <v>AQV104J</v>
      </c>
      <c r="B1647" t="str">
        <f>"AQV104"</f>
        <v>AQV104</v>
      </c>
    </row>
    <row r="1648" spans="1:2" x14ac:dyDescent="0.25">
      <c r="A1648" t="str">
        <f>"AQV112KLAJ"</f>
        <v>AQV112KLAJ</v>
      </c>
      <c r="B1648" t="str">
        <f>"AQV112KLA"</f>
        <v>AQV112KLA</v>
      </c>
    </row>
    <row r="1649" spans="1:2" x14ac:dyDescent="0.25">
      <c r="A1649" t="str">
        <f>"AQV112KLAXJ"</f>
        <v>AQV112KLAXJ</v>
      </c>
      <c r="B1649" t="str">
        <f>"AQV112KLAX"</f>
        <v>AQV112KLAX</v>
      </c>
    </row>
    <row r="1650" spans="1:2" x14ac:dyDescent="0.25">
      <c r="A1650" t="str">
        <f>"AQV112KLJ"</f>
        <v>AQV112KLJ</v>
      </c>
      <c r="B1650" t="str">
        <f>"AQV112KL"</f>
        <v>AQV112KL</v>
      </c>
    </row>
    <row r="1651" spans="1:2" x14ac:dyDescent="0.25">
      <c r="A1651" t="str">
        <f>"AQV201AJ"</f>
        <v>AQV201AJ</v>
      </c>
      <c r="B1651" t="str">
        <f>"AQV201A"</f>
        <v>AQV201A</v>
      </c>
    </row>
    <row r="1652" spans="1:2" x14ac:dyDescent="0.25">
      <c r="A1652" t="str">
        <f>"AQV201AX"</f>
        <v>AQV201AX</v>
      </c>
      <c r="B1652" t="str">
        <f>"AQV201AX"</f>
        <v>AQV201AX</v>
      </c>
    </row>
    <row r="1653" spans="1:2" x14ac:dyDescent="0.25">
      <c r="A1653" t="str">
        <f>"AQV201J"</f>
        <v>AQV201J</v>
      </c>
      <c r="B1653" t="str">
        <f>"AQV201"</f>
        <v>AQV201</v>
      </c>
    </row>
    <row r="1654" spans="1:2" x14ac:dyDescent="0.25">
      <c r="A1654" t="str">
        <f>"AQV202AJ"</f>
        <v>AQV202AJ</v>
      </c>
      <c r="B1654" t="str">
        <f>"AQV202A"</f>
        <v>AQV202A</v>
      </c>
    </row>
    <row r="1655" spans="1:2" x14ac:dyDescent="0.25">
      <c r="A1655" t="str">
        <f>"AQV202J"</f>
        <v>AQV202J</v>
      </c>
      <c r="B1655" t="str">
        <f>"AQV202"</f>
        <v>AQV202</v>
      </c>
    </row>
    <row r="1656" spans="1:2" x14ac:dyDescent="0.25">
      <c r="A1656" t="str">
        <f>"AQV203AJ"</f>
        <v>AQV203AJ</v>
      </c>
      <c r="B1656" t="str">
        <f>"AQV203A"</f>
        <v>AQV203A</v>
      </c>
    </row>
    <row r="1657" spans="1:2" x14ac:dyDescent="0.25">
      <c r="A1657" t="str">
        <f>"AQV203AX"</f>
        <v>AQV203AX</v>
      </c>
      <c r="B1657" t="str">
        <f>"AQV203AX"</f>
        <v>AQV203AX</v>
      </c>
    </row>
    <row r="1658" spans="1:2" x14ac:dyDescent="0.25">
      <c r="A1658" t="str">
        <f>"AQV203J"</f>
        <v>AQV203J</v>
      </c>
      <c r="B1658" t="str">
        <f>"AQV203"</f>
        <v>AQV203</v>
      </c>
    </row>
    <row r="1659" spans="1:2" x14ac:dyDescent="0.25">
      <c r="A1659" t="str">
        <f>"AQV204AJ"</f>
        <v>AQV204AJ</v>
      </c>
      <c r="B1659" t="str">
        <f>"AQV204A"</f>
        <v>AQV204A</v>
      </c>
    </row>
    <row r="1660" spans="1:2" x14ac:dyDescent="0.25">
      <c r="A1660" t="str">
        <f>"AQV204J"</f>
        <v>AQV204J</v>
      </c>
      <c r="B1660" t="str">
        <f>"AQV204"</f>
        <v>AQV204</v>
      </c>
    </row>
    <row r="1661" spans="1:2" x14ac:dyDescent="0.25">
      <c r="A1661" t="str">
        <f>"AQV209G"</f>
        <v>AQV209G</v>
      </c>
      <c r="B1661" t="str">
        <f>"AQV209G"</f>
        <v>AQV209G</v>
      </c>
    </row>
    <row r="1662" spans="1:2" x14ac:dyDescent="0.25">
      <c r="A1662" t="str">
        <f>"AQV209GA"</f>
        <v>AQV209GA</v>
      </c>
      <c r="B1662" t="str">
        <f>"AQV209GA"</f>
        <v>AQV209GA</v>
      </c>
    </row>
    <row r="1663" spans="1:2" x14ac:dyDescent="0.25">
      <c r="A1663" t="str">
        <f>"AQV209GAX"</f>
        <v>AQV209GAX</v>
      </c>
      <c r="B1663" t="str">
        <f>"AQV209GAX"</f>
        <v>AQV209GAX</v>
      </c>
    </row>
    <row r="1664" spans="1:2" x14ac:dyDescent="0.25">
      <c r="A1664" t="str">
        <f>"AQV209GAZ"</f>
        <v>AQV209GAZ</v>
      </c>
      <c r="B1664" t="str">
        <f>"AQV209GAZ"</f>
        <v>AQV209GAZ</v>
      </c>
    </row>
    <row r="1665" spans="1:2" x14ac:dyDescent="0.25">
      <c r="A1665" t="str">
        <f>"AQV210AJ"</f>
        <v>AQV210AJ</v>
      </c>
      <c r="B1665" t="str">
        <f>"AQV210A"</f>
        <v>AQV210A</v>
      </c>
    </row>
    <row r="1666" spans="1:2" x14ac:dyDescent="0.25">
      <c r="A1666" t="str">
        <f>"AQV210AXJ"</f>
        <v>AQV210AXJ</v>
      </c>
      <c r="B1666" t="str">
        <f>"AQV210AX"</f>
        <v>AQV210AX</v>
      </c>
    </row>
    <row r="1667" spans="1:2" x14ac:dyDescent="0.25">
      <c r="A1667" t="str">
        <f>"AQV210AZJ"</f>
        <v>AQV210AZJ</v>
      </c>
      <c r="B1667" t="str">
        <f>"AQV210AZ"</f>
        <v>AQV210AZ</v>
      </c>
    </row>
    <row r="1668" spans="1:2" x14ac:dyDescent="0.25">
      <c r="A1668" t="str">
        <f>"AQV210EAJ"</f>
        <v>AQV210EAJ</v>
      </c>
      <c r="B1668" t="str">
        <f>"AQV210EA"</f>
        <v>AQV210EA</v>
      </c>
    </row>
    <row r="1669" spans="1:2" x14ac:dyDescent="0.25">
      <c r="A1669" t="str">
        <f>"AQV210EAXJ"</f>
        <v>AQV210EAXJ</v>
      </c>
      <c r="B1669" t="str">
        <f>"AQV210EAX"</f>
        <v>AQV210EAX</v>
      </c>
    </row>
    <row r="1670" spans="1:2" x14ac:dyDescent="0.25">
      <c r="A1670" t="str">
        <f>"AQV210EAZJ"</f>
        <v>AQV210EAZJ</v>
      </c>
      <c r="B1670" t="str">
        <f>"AQV210EAZ"</f>
        <v>AQV210EAZ</v>
      </c>
    </row>
    <row r="1671" spans="1:2" x14ac:dyDescent="0.25">
      <c r="A1671" t="str">
        <f>"AQV210EHAJ"</f>
        <v>AQV210EHAJ</v>
      </c>
      <c r="B1671" t="str">
        <f>"AQV210EHA"</f>
        <v>AQV210EHA</v>
      </c>
    </row>
    <row r="1672" spans="1:2" x14ac:dyDescent="0.25">
      <c r="A1672" t="str">
        <f>"AQV210EHAXJ"</f>
        <v>AQV210EHAXJ</v>
      </c>
      <c r="B1672" t="str">
        <f>"AQV210EHAX"</f>
        <v>AQV210EHAX</v>
      </c>
    </row>
    <row r="1673" spans="1:2" x14ac:dyDescent="0.25">
      <c r="A1673" t="str">
        <f>"AQV210EHAZJ"</f>
        <v>AQV210EHAZJ</v>
      </c>
      <c r="B1673" t="str">
        <f>"AQV210EHAZ"</f>
        <v>AQV210EHAZ</v>
      </c>
    </row>
    <row r="1674" spans="1:2" x14ac:dyDescent="0.25">
      <c r="A1674" t="str">
        <f>"AQV210EHJ"</f>
        <v>AQV210EHJ</v>
      </c>
      <c r="B1674" t="str">
        <f>"AQV210EH"</f>
        <v>AQV210EH</v>
      </c>
    </row>
    <row r="1675" spans="1:2" x14ac:dyDescent="0.25">
      <c r="A1675" t="str">
        <f>"AQV210EJ"</f>
        <v>AQV210EJ</v>
      </c>
      <c r="B1675" t="str">
        <f>"AQV210E"</f>
        <v>AQV210E</v>
      </c>
    </row>
    <row r="1676" spans="1:2" x14ac:dyDescent="0.25">
      <c r="A1676" t="str">
        <f>"AQV210HLAJ"</f>
        <v>AQV210HLAJ</v>
      </c>
      <c r="B1676" t="str">
        <f>"AQV210HLA"</f>
        <v>AQV210HLA</v>
      </c>
    </row>
    <row r="1677" spans="1:2" x14ac:dyDescent="0.25">
      <c r="A1677" t="str">
        <f>"AQV210HLAX"</f>
        <v>AQV210HLAX</v>
      </c>
      <c r="B1677" t="str">
        <f>"AQV210HLAX"</f>
        <v>AQV210HLAX</v>
      </c>
    </row>
    <row r="1678" spans="1:2" x14ac:dyDescent="0.25">
      <c r="A1678" t="str">
        <f>"AQV210HLJ"</f>
        <v>AQV210HLJ</v>
      </c>
      <c r="B1678" t="str">
        <f>"AQV210HL"</f>
        <v>AQV210HL</v>
      </c>
    </row>
    <row r="1679" spans="1:2" x14ac:dyDescent="0.25">
      <c r="A1679" t="str">
        <f>"AQV210J"</f>
        <v>AQV210J</v>
      </c>
      <c r="B1679" t="str">
        <f>"AQV210"</f>
        <v>AQV210</v>
      </c>
    </row>
    <row r="1680" spans="1:2" x14ac:dyDescent="0.25">
      <c r="A1680" t="str">
        <f>"AQV210SJ"</f>
        <v>AQV210SJ</v>
      </c>
      <c r="B1680" t="str">
        <f>"AQV210S"</f>
        <v>AQV210S</v>
      </c>
    </row>
    <row r="1681" spans="1:2" x14ac:dyDescent="0.25">
      <c r="A1681" t="str">
        <f>"AQV210SXJ"</f>
        <v>AQV210SXJ</v>
      </c>
      <c r="B1681" t="str">
        <f>"AQV210SX"</f>
        <v>AQV210SX</v>
      </c>
    </row>
    <row r="1682" spans="1:2" x14ac:dyDescent="0.25">
      <c r="A1682" t="str">
        <f>"AQV210SZJ"</f>
        <v>AQV210SZJ</v>
      </c>
      <c r="B1682" t="str">
        <f>"AQV210SZ"</f>
        <v>AQV210SZ</v>
      </c>
    </row>
    <row r="1683" spans="1:2" x14ac:dyDescent="0.25">
      <c r="A1683" t="str">
        <f>"AQV212AJ"</f>
        <v>AQV212AJ</v>
      </c>
      <c r="B1683" t="str">
        <f>"AQV212A"</f>
        <v>AQV212A</v>
      </c>
    </row>
    <row r="1684" spans="1:2" x14ac:dyDescent="0.25">
      <c r="A1684" t="str">
        <f>"AQV212AXJ"</f>
        <v>AQV212AXJ</v>
      </c>
      <c r="B1684" t="str">
        <f>"AQV212AX"</f>
        <v>AQV212AX</v>
      </c>
    </row>
    <row r="1685" spans="1:2" x14ac:dyDescent="0.25">
      <c r="A1685" t="str">
        <f>"AQV212AZ"</f>
        <v>AQV212AZ</v>
      </c>
      <c r="B1685" t="str">
        <f>"AQV212AZ"</f>
        <v>AQV212AZ</v>
      </c>
    </row>
    <row r="1686" spans="1:2" x14ac:dyDescent="0.25">
      <c r="A1686" t="str">
        <f>"AQV212J"</f>
        <v>AQV212J</v>
      </c>
      <c r="B1686" t="str">
        <f>"AQV212"</f>
        <v>AQV212</v>
      </c>
    </row>
    <row r="1687" spans="1:2" x14ac:dyDescent="0.25">
      <c r="A1687" t="str">
        <f>"AQV212SJ"</f>
        <v>AQV212SJ</v>
      </c>
      <c r="B1687" t="str">
        <f>"AQV212S"</f>
        <v>AQV212S</v>
      </c>
    </row>
    <row r="1688" spans="1:2" x14ac:dyDescent="0.25">
      <c r="A1688" t="str">
        <f>"AQV212SXJ"</f>
        <v>AQV212SXJ</v>
      </c>
      <c r="B1688" t="str">
        <f>"AQV212SX"</f>
        <v>AQV212SX</v>
      </c>
    </row>
    <row r="1689" spans="1:2" x14ac:dyDescent="0.25">
      <c r="A1689" t="str">
        <f>"AQV212SZJ"</f>
        <v>AQV212SZJ</v>
      </c>
      <c r="B1689" t="str">
        <f>"AQV212SZ"</f>
        <v>AQV212SZ</v>
      </c>
    </row>
    <row r="1690" spans="1:2" x14ac:dyDescent="0.25">
      <c r="A1690" t="str">
        <f>"AQV214AJ"</f>
        <v>AQV214AJ</v>
      </c>
      <c r="B1690" t="str">
        <f>"AQV214A"</f>
        <v>AQV214A</v>
      </c>
    </row>
    <row r="1691" spans="1:2" x14ac:dyDescent="0.25">
      <c r="A1691" t="str">
        <f>"AQV214AXJ"</f>
        <v>AQV214AXJ</v>
      </c>
      <c r="B1691" t="str">
        <f>"AQV214AX"</f>
        <v>AQV214AX</v>
      </c>
    </row>
    <row r="1692" spans="1:2" x14ac:dyDescent="0.25">
      <c r="A1692" t="str">
        <f>"AQV214EAJ"</f>
        <v>AQV214EAJ</v>
      </c>
      <c r="B1692" t="str">
        <f>"AQV214EA"</f>
        <v>AQV214EA</v>
      </c>
    </row>
    <row r="1693" spans="1:2" x14ac:dyDescent="0.25">
      <c r="A1693" t="str">
        <f>"AQV214EAXJ"</f>
        <v>AQV214EAXJ</v>
      </c>
      <c r="B1693" t="str">
        <f>"AQV214EAX"</f>
        <v>AQV214EAX</v>
      </c>
    </row>
    <row r="1694" spans="1:2" x14ac:dyDescent="0.25">
      <c r="A1694" t="str">
        <f>"AQV214EAZJ"</f>
        <v>AQV214EAZJ</v>
      </c>
      <c r="B1694" t="str">
        <f>"AQV214EAZ"</f>
        <v>AQV214EAZ</v>
      </c>
    </row>
    <row r="1695" spans="1:2" x14ac:dyDescent="0.25">
      <c r="A1695" t="str">
        <f>"AQV214EHAJ"</f>
        <v>AQV214EHAJ</v>
      </c>
      <c r="B1695" t="str">
        <f>"AQV214EHA"</f>
        <v>AQV214EHA</v>
      </c>
    </row>
    <row r="1696" spans="1:2" x14ac:dyDescent="0.25">
      <c r="A1696" t="str">
        <f>"AQV214EHAXJ"</f>
        <v>AQV214EHAXJ</v>
      </c>
      <c r="B1696" t="str">
        <f>"AQV214EHAX"</f>
        <v>AQV214EHAX</v>
      </c>
    </row>
    <row r="1697" spans="1:2" x14ac:dyDescent="0.25">
      <c r="A1697" t="str">
        <f>"AQV214EHAZJ"</f>
        <v>AQV214EHAZJ</v>
      </c>
      <c r="B1697" t="str">
        <f>"AQV214EHAZ"</f>
        <v>AQV214EHAZ</v>
      </c>
    </row>
    <row r="1698" spans="1:2" x14ac:dyDescent="0.25">
      <c r="A1698" t="str">
        <f>"AQV214EHJ"</f>
        <v>AQV214EHJ</v>
      </c>
      <c r="B1698" t="str">
        <f>"AQV214EH"</f>
        <v>AQV214EH</v>
      </c>
    </row>
    <row r="1699" spans="1:2" x14ac:dyDescent="0.25">
      <c r="A1699" t="str">
        <f>"AQV214EJ"</f>
        <v>AQV214EJ</v>
      </c>
      <c r="B1699" t="str">
        <f>"AQV214E"</f>
        <v>AQV214E</v>
      </c>
    </row>
    <row r="1700" spans="1:2" x14ac:dyDescent="0.25">
      <c r="A1700" t="str">
        <f>"AQV214HAJ"</f>
        <v>AQV214HAJ</v>
      </c>
      <c r="B1700" t="str">
        <f>"AQV214HA"</f>
        <v>AQV214HA</v>
      </c>
    </row>
    <row r="1701" spans="1:2" x14ac:dyDescent="0.25">
      <c r="A1701" t="str">
        <f>"AQV214HAX"</f>
        <v>AQV214HAX</v>
      </c>
      <c r="B1701" t="str">
        <f>"AQV214HAX"</f>
        <v>AQV214HAX</v>
      </c>
    </row>
    <row r="1702" spans="1:2" x14ac:dyDescent="0.25">
      <c r="A1702" t="str">
        <f>"AQV214HJ"</f>
        <v>AQV214HJ</v>
      </c>
      <c r="B1702" t="str">
        <f>"AQV214H"</f>
        <v>AQV214H</v>
      </c>
    </row>
    <row r="1703" spans="1:2" x14ac:dyDescent="0.25">
      <c r="A1703" t="str">
        <f>"AQV214J"</f>
        <v>AQV214J</v>
      </c>
      <c r="B1703" t="str">
        <f>"AQV214"</f>
        <v>AQV214</v>
      </c>
    </row>
    <row r="1704" spans="1:2" x14ac:dyDescent="0.25">
      <c r="A1704" t="str">
        <f>"AQV214SJ"</f>
        <v>AQV214SJ</v>
      </c>
      <c r="B1704" t="str">
        <f>"AQV214S"</f>
        <v>AQV214S</v>
      </c>
    </row>
    <row r="1705" spans="1:2" x14ac:dyDescent="0.25">
      <c r="A1705" t="str">
        <f>"AQV214SXJ"</f>
        <v>AQV214SXJ</v>
      </c>
      <c r="B1705" t="str">
        <f>"AQV214SX"</f>
        <v>AQV214SX</v>
      </c>
    </row>
    <row r="1706" spans="1:2" x14ac:dyDescent="0.25">
      <c r="A1706" t="str">
        <f>"AQV214SZJ"</f>
        <v>AQV214SZJ</v>
      </c>
      <c r="B1706" t="str">
        <f>"AQV214SZ"</f>
        <v>AQV214SZ</v>
      </c>
    </row>
    <row r="1707" spans="1:2" x14ac:dyDescent="0.25">
      <c r="A1707" t="str">
        <f>"AQV215AJ"</f>
        <v>AQV215AJ</v>
      </c>
      <c r="B1707" t="str">
        <f>"AQV215A"</f>
        <v>AQV215A</v>
      </c>
    </row>
    <row r="1708" spans="1:2" x14ac:dyDescent="0.25">
      <c r="A1708" t="str">
        <f>"AQV215AXJ"</f>
        <v>AQV215AXJ</v>
      </c>
      <c r="B1708" t="str">
        <f>"AQV215AX"</f>
        <v>AQV215AX</v>
      </c>
    </row>
    <row r="1709" spans="1:2" x14ac:dyDescent="0.25">
      <c r="A1709" t="str">
        <f>"AQV215J"</f>
        <v>AQV215J</v>
      </c>
      <c r="B1709" t="str">
        <f>"AQV215"</f>
        <v>AQV215</v>
      </c>
    </row>
    <row r="1710" spans="1:2" x14ac:dyDescent="0.25">
      <c r="A1710" t="str">
        <f>"AQV215SJ"</f>
        <v>AQV215SJ</v>
      </c>
      <c r="B1710" t="str">
        <f>"AQV215S"</f>
        <v>AQV215S</v>
      </c>
    </row>
    <row r="1711" spans="1:2" x14ac:dyDescent="0.25">
      <c r="A1711" t="str">
        <f>"AQV215SXJ"</f>
        <v>AQV215SXJ</v>
      </c>
      <c r="B1711" t="str">
        <f>"AQV215SX"</f>
        <v>AQV215SX</v>
      </c>
    </row>
    <row r="1712" spans="1:2" x14ac:dyDescent="0.25">
      <c r="A1712" t="str">
        <f>"AQV215SZ"</f>
        <v>AQV215SZ</v>
      </c>
      <c r="B1712" t="str">
        <f>"AQV215SZ"</f>
        <v>AQV215SZ</v>
      </c>
    </row>
    <row r="1713" spans="1:2" x14ac:dyDescent="0.25">
      <c r="A1713" t="str">
        <f>"AQV216AJ"</f>
        <v>AQV216AJ</v>
      </c>
      <c r="B1713" t="str">
        <f>"AQV216A"</f>
        <v>AQV216A</v>
      </c>
    </row>
    <row r="1714" spans="1:2" x14ac:dyDescent="0.25">
      <c r="A1714" t="str">
        <f>"AQV216AXJ"</f>
        <v>AQV216AXJ</v>
      </c>
      <c r="B1714" t="str">
        <f>"AQV216AX"</f>
        <v>AQV216AX</v>
      </c>
    </row>
    <row r="1715" spans="1:2" x14ac:dyDescent="0.25">
      <c r="A1715" t="str">
        <f>"AQV216HAX"</f>
        <v>AQV216HAX</v>
      </c>
      <c r="B1715" t="str">
        <f>"AQV216HAX"</f>
        <v>AQV216HAX</v>
      </c>
    </row>
    <row r="1716" spans="1:2" x14ac:dyDescent="0.25">
      <c r="A1716" t="str">
        <f>"AQV216J"</f>
        <v>AQV216J</v>
      </c>
      <c r="B1716" t="str">
        <f>"AQV216"</f>
        <v>AQV216</v>
      </c>
    </row>
    <row r="1717" spans="1:2" x14ac:dyDescent="0.25">
      <c r="A1717" t="str">
        <f>"AQV216SJ"</f>
        <v>AQV216SJ</v>
      </c>
      <c r="B1717" t="str">
        <f>"AQV216S"</f>
        <v>AQV216S</v>
      </c>
    </row>
    <row r="1718" spans="1:2" x14ac:dyDescent="0.25">
      <c r="A1718" t="str">
        <f>"AQV216SXJ"</f>
        <v>AQV216SXJ</v>
      </c>
      <c r="B1718" t="str">
        <f>"AQV216SX"</f>
        <v>AQV216SX</v>
      </c>
    </row>
    <row r="1719" spans="1:2" x14ac:dyDescent="0.25">
      <c r="A1719" t="str">
        <f>"AQV216SZ"</f>
        <v>AQV216SZ</v>
      </c>
      <c r="B1719" t="str">
        <f>"AQV216SZ"</f>
        <v>AQV216SZ</v>
      </c>
    </row>
    <row r="1720" spans="1:2" x14ac:dyDescent="0.25">
      <c r="A1720" t="str">
        <f>"AQV217AJ"</f>
        <v>AQV217AJ</v>
      </c>
      <c r="B1720" t="str">
        <f>"AQV217A"</f>
        <v>AQV217A</v>
      </c>
    </row>
    <row r="1721" spans="1:2" x14ac:dyDescent="0.25">
      <c r="A1721" t="str">
        <f>"AQV217AX"</f>
        <v>AQV217AX</v>
      </c>
      <c r="B1721" t="str">
        <f>"AQV217AX"</f>
        <v>AQV217AX</v>
      </c>
    </row>
    <row r="1722" spans="1:2" x14ac:dyDescent="0.25">
      <c r="A1722" t="str">
        <f>"AQV217J"</f>
        <v>AQV217J</v>
      </c>
      <c r="B1722" t="str">
        <f>"AQV217"</f>
        <v>AQV217</v>
      </c>
    </row>
    <row r="1723" spans="1:2" x14ac:dyDescent="0.25">
      <c r="A1723" t="str">
        <f>"AQV217SJ"</f>
        <v>AQV217SJ</v>
      </c>
      <c r="B1723" t="str">
        <f>"AQV217S"</f>
        <v>AQV217S</v>
      </c>
    </row>
    <row r="1724" spans="1:2" x14ac:dyDescent="0.25">
      <c r="A1724" t="str">
        <f>"AQV217SXJ"</f>
        <v>AQV217SXJ</v>
      </c>
      <c r="B1724" t="str">
        <f>"AQV217SX"</f>
        <v>AQV217SX</v>
      </c>
    </row>
    <row r="1725" spans="1:2" x14ac:dyDescent="0.25">
      <c r="A1725" t="str">
        <f>"AQV217SZJ"</f>
        <v>AQV217SZJ</v>
      </c>
      <c r="B1725" t="str">
        <f>"AQV217SZ"</f>
        <v>AQV217SZ</v>
      </c>
    </row>
    <row r="1726" spans="1:2" x14ac:dyDescent="0.25">
      <c r="A1726" t="str">
        <f>"AQV224NJ"</f>
        <v>AQV224NJ</v>
      </c>
      <c r="B1726" t="str">
        <f>"AQV224N"</f>
        <v>AQV224N</v>
      </c>
    </row>
    <row r="1727" spans="1:2" x14ac:dyDescent="0.25">
      <c r="A1727" t="str">
        <f>"AQV224NSJ"</f>
        <v>AQV224NSJ</v>
      </c>
      <c r="B1727" t="str">
        <f>"AQV224NS"</f>
        <v>AQV224NS</v>
      </c>
    </row>
    <row r="1728" spans="1:2" x14ac:dyDescent="0.25">
      <c r="A1728" t="str">
        <f>"AQV227NAJ"</f>
        <v>AQV227NAJ</v>
      </c>
      <c r="B1728" t="str">
        <f>"AQV227NA"</f>
        <v>AQV227NA</v>
      </c>
    </row>
    <row r="1729" spans="1:2" x14ac:dyDescent="0.25">
      <c r="A1729" t="str">
        <f>"AQV227NAXJ"</f>
        <v>AQV227NAXJ</v>
      </c>
      <c r="B1729" t="str">
        <f>"AQV227NAX"</f>
        <v>AQV227NAX</v>
      </c>
    </row>
    <row r="1730" spans="1:2" x14ac:dyDescent="0.25">
      <c r="A1730" t="str">
        <f>"AQV227NJ"</f>
        <v>AQV227NJ</v>
      </c>
      <c r="B1730" t="str">
        <f>"AQV227N"</f>
        <v>AQV227N</v>
      </c>
    </row>
    <row r="1731" spans="1:2" x14ac:dyDescent="0.25">
      <c r="A1731" t="str">
        <f>"AQV227NSJ"</f>
        <v>AQV227NSJ</v>
      </c>
      <c r="B1731" t="str">
        <f>"AQV227NS"</f>
        <v>AQV227NS</v>
      </c>
    </row>
    <row r="1732" spans="1:2" x14ac:dyDescent="0.25">
      <c r="A1732" t="str">
        <f>"AQV227NSXJ"</f>
        <v>AQV227NSXJ</v>
      </c>
      <c r="B1732" t="str">
        <f>"AQV227NSX"</f>
        <v>AQV227NSX</v>
      </c>
    </row>
    <row r="1733" spans="1:2" x14ac:dyDescent="0.25">
      <c r="A1733" t="str">
        <f>"AQV234AJ"</f>
        <v>AQV234AJ</v>
      </c>
      <c r="B1733" t="str">
        <f>"AQV234A"</f>
        <v>AQV234A</v>
      </c>
    </row>
    <row r="1734" spans="1:2" x14ac:dyDescent="0.25">
      <c r="A1734" t="str">
        <f>"AQV234AXJ"</f>
        <v>AQV234AXJ</v>
      </c>
      <c r="B1734" t="str">
        <f>"AQV234AX"</f>
        <v>AQV234AX</v>
      </c>
    </row>
    <row r="1735" spans="1:2" x14ac:dyDescent="0.25">
      <c r="A1735" t="str">
        <f>"AQV234J"</f>
        <v>AQV234J</v>
      </c>
      <c r="B1735" t="str">
        <f>"AQV234"</f>
        <v>AQV234</v>
      </c>
    </row>
    <row r="1736" spans="1:2" x14ac:dyDescent="0.25">
      <c r="A1736" t="str">
        <f>"AQV234SJ"</f>
        <v>AQV234SJ</v>
      </c>
      <c r="B1736" t="str">
        <f>"AQV234S"</f>
        <v>AQV234S</v>
      </c>
    </row>
    <row r="1737" spans="1:2" x14ac:dyDescent="0.25">
      <c r="A1737" t="str">
        <f>"AQV251AJ"</f>
        <v>AQV251AJ</v>
      </c>
      <c r="B1737" t="str">
        <f>"AQV251A"</f>
        <v>AQV251A</v>
      </c>
    </row>
    <row r="1738" spans="1:2" x14ac:dyDescent="0.25">
      <c r="A1738" t="str">
        <f>"AQV251AX"</f>
        <v>AQV251AX</v>
      </c>
      <c r="B1738" t="str">
        <f>"AQV251AX"</f>
        <v>AQV251AX</v>
      </c>
    </row>
    <row r="1739" spans="1:2" x14ac:dyDescent="0.25">
      <c r="A1739" t="str">
        <f>"AQV251AZ"</f>
        <v>AQV251AZ</v>
      </c>
      <c r="B1739" t="str">
        <f>"AQV251AZ"</f>
        <v>AQV251AZ</v>
      </c>
    </row>
    <row r="1740" spans="1:2" x14ac:dyDescent="0.25">
      <c r="A1740" t="str">
        <f>"AQV251G"</f>
        <v>AQV251G</v>
      </c>
      <c r="B1740" t="str">
        <f>"AQV251G"</f>
        <v>AQV251G</v>
      </c>
    </row>
    <row r="1741" spans="1:2" x14ac:dyDescent="0.25">
      <c r="A1741" t="str">
        <f>"AQV251GA"</f>
        <v>AQV251GA</v>
      </c>
      <c r="B1741" t="str">
        <f>"AQV251GA"</f>
        <v>AQV251GA</v>
      </c>
    </row>
    <row r="1742" spans="1:2" x14ac:dyDescent="0.25">
      <c r="A1742" t="str">
        <f>"AQV251GAX"</f>
        <v>AQV251GAX</v>
      </c>
      <c r="B1742" t="str">
        <f>"AQV251GAX"</f>
        <v>AQV251GAX</v>
      </c>
    </row>
    <row r="1743" spans="1:2" x14ac:dyDescent="0.25">
      <c r="A1743" t="str">
        <f>"AQV251GAZ"</f>
        <v>AQV251GAZ</v>
      </c>
      <c r="B1743" t="str">
        <f>"AQV251GAZ"</f>
        <v>AQV251GAZ</v>
      </c>
    </row>
    <row r="1744" spans="1:2" x14ac:dyDescent="0.25">
      <c r="A1744" t="str">
        <f>"AQV251J"</f>
        <v>AQV251J</v>
      </c>
      <c r="B1744" t="str">
        <f>"AQV251"</f>
        <v>AQV251</v>
      </c>
    </row>
    <row r="1745" spans="1:2" x14ac:dyDescent="0.25">
      <c r="A1745" t="str">
        <f>"AQV252AJ"</f>
        <v>AQV252AJ</v>
      </c>
      <c r="B1745" t="str">
        <f>"AQV252A"</f>
        <v>AQV252A</v>
      </c>
    </row>
    <row r="1746" spans="1:2" x14ac:dyDescent="0.25">
      <c r="A1746" t="str">
        <f>"AQV252AXJ"</f>
        <v>AQV252AXJ</v>
      </c>
      <c r="B1746" t="str">
        <f>"AQV252AX"</f>
        <v>AQV252AX</v>
      </c>
    </row>
    <row r="1747" spans="1:2" x14ac:dyDescent="0.25">
      <c r="A1747" t="str">
        <f>"AQV252AZ"</f>
        <v>AQV252AZ</v>
      </c>
      <c r="B1747" t="str">
        <f>"AQV252AZ"</f>
        <v>AQV252AZ</v>
      </c>
    </row>
    <row r="1748" spans="1:2" x14ac:dyDescent="0.25">
      <c r="A1748" t="str">
        <f>"AQV252G2S"</f>
        <v>AQV252G2S</v>
      </c>
      <c r="B1748" t="str">
        <f>"AQV252G2S"</f>
        <v>AQV252G2S</v>
      </c>
    </row>
    <row r="1749" spans="1:2" x14ac:dyDescent="0.25">
      <c r="A1749" t="str">
        <f>"AQV252G2SX"</f>
        <v>AQV252G2SX</v>
      </c>
      <c r="B1749" t="str">
        <f>"AQV252G2SX"</f>
        <v>AQV252G2SX</v>
      </c>
    </row>
    <row r="1750" spans="1:2" x14ac:dyDescent="0.25">
      <c r="A1750" t="str">
        <f>"AQV252G2SZ"</f>
        <v>AQV252G2SZ</v>
      </c>
      <c r="B1750" t="str">
        <f>"AQV252G2SZ"</f>
        <v>AQV252G2SZ</v>
      </c>
    </row>
    <row r="1751" spans="1:2" x14ac:dyDescent="0.25">
      <c r="A1751" t="str">
        <f>"AQV252G3"</f>
        <v>AQV252G3</v>
      </c>
      <c r="B1751" t="str">
        <f>"AQV252G3"</f>
        <v>AQV252G3</v>
      </c>
    </row>
    <row r="1752" spans="1:2" x14ac:dyDescent="0.25">
      <c r="A1752" t="str">
        <f>"AQV252G3A"</f>
        <v>AQV252G3A</v>
      </c>
      <c r="B1752" t="str">
        <f>"AQV252G3A"</f>
        <v>AQV252G3A</v>
      </c>
    </row>
    <row r="1753" spans="1:2" x14ac:dyDescent="0.25">
      <c r="A1753" t="str">
        <f>"AQV252G3AX"</f>
        <v>AQV252G3AX</v>
      </c>
      <c r="B1753" t="str">
        <f>"AQV252G3AX"</f>
        <v>AQV252G3AX</v>
      </c>
    </row>
    <row r="1754" spans="1:2" x14ac:dyDescent="0.25">
      <c r="A1754" t="str">
        <f>"AQV252G3AZ"</f>
        <v>AQV252G3AZ</v>
      </c>
      <c r="B1754" t="str">
        <f>"AQV252G3AZ"</f>
        <v>AQV252G3AZ</v>
      </c>
    </row>
    <row r="1755" spans="1:2" x14ac:dyDescent="0.25">
      <c r="A1755" t="str">
        <f>"AQV252G3S"</f>
        <v>AQV252G3S</v>
      </c>
      <c r="B1755" t="str">
        <f>"AQV252G3S"</f>
        <v>AQV252G3S</v>
      </c>
    </row>
    <row r="1756" spans="1:2" x14ac:dyDescent="0.25">
      <c r="A1756" t="str">
        <f>"AQV252GAJ"</f>
        <v>AQV252GAJ</v>
      </c>
      <c r="B1756" t="str">
        <f>"AQV252GA"</f>
        <v>AQV252GA</v>
      </c>
    </row>
    <row r="1757" spans="1:2" x14ac:dyDescent="0.25">
      <c r="A1757" t="str">
        <f>"AQV252GAXJ"</f>
        <v>AQV252GAXJ</v>
      </c>
      <c r="B1757" t="str">
        <f>"AQV252GAX"</f>
        <v>AQV252GAX</v>
      </c>
    </row>
    <row r="1758" spans="1:2" x14ac:dyDescent="0.25">
      <c r="A1758" t="str">
        <f>"AQV252GAZJ"</f>
        <v>AQV252GAZJ</v>
      </c>
      <c r="B1758" t="str">
        <f>"AQV252GAZ"</f>
        <v>AQV252GAZ</v>
      </c>
    </row>
    <row r="1759" spans="1:2" x14ac:dyDescent="0.25">
      <c r="A1759" t="str">
        <f>"AQV252GJ"</f>
        <v>AQV252GJ</v>
      </c>
      <c r="B1759" t="str">
        <f>"AQV252G"</f>
        <v>AQV252G</v>
      </c>
    </row>
    <row r="1760" spans="1:2" x14ac:dyDescent="0.25">
      <c r="A1760" t="str">
        <f>"AQV252J"</f>
        <v>AQV252J</v>
      </c>
      <c r="B1760" t="str">
        <f>"AQV252"</f>
        <v>AQV252</v>
      </c>
    </row>
    <row r="1761" spans="1:2" x14ac:dyDescent="0.25">
      <c r="A1761" t="str">
        <f>"AQV253AJ"</f>
        <v>AQV253AJ</v>
      </c>
      <c r="B1761" t="str">
        <f>"AQV253A"</f>
        <v>AQV253A</v>
      </c>
    </row>
    <row r="1762" spans="1:2" x14ac:dyDescent="0.25">
      <c r="A1762" t="str">
        <f>"AQV253AXJ"</f>
        <v>AQV253AXJ</v>
      </c>
      <c r="B1762" t="str">
        <f>"AQV253AX"</f>
        <v>AQV253AX</v>
      </c>
    </row>
    <row r="1763" spans="1:2" x14ac:dyDescent="0.25">
      <c r="A1763" t="str">
        <f>"AQV253AZJ"</f>
        <v>AQV253AZJ</v>
      </c>
      <c r="B1763" t="str">
        <f>"AQV253AZ"</f>
        <v>AQV253AZ</v>
      </c>
    </row>
    <row r="1764" spans="1:2" x14ac:dyDescent="0.25">
      <c r="A1764" t="str">
        <f>"AQV253HAJ"</f>
        <v>AQV253HAJ</v>
      </c>
      <c r="B1764" t="str">
        <f>"AQV253HA"</f>
        <v>AQV253HA</v>
      </c>
    </row>
    <row r="1765" spans="1:2" x14ac:dyDescent="0.25">
      <c r="A1765" t="str">
        <f>"AQV253HAXJ"</f>
        <v>AQV253HAXJ</v>
      </c>
      <c r="B1765" t="str">
        <f>"AQV253HAX"</f>
        <v>AQV253HAX</v>
      </c>
    </row>
    <row r="1766" spans="1:2" x14ac:dyDescent="0.25">
      <c r="A1766" t="str">
        <f>"AQV253HAZJ"</f>
        <v>AQV253HAZJ</v>
      </c>
      <c r="B1766" t="str">
        <f>"AQV253HAZ"</f>
        <v>AQV253HAZ</v>
      </c>
    </row>
    <row r="1767" spans="1:2" x14ac:dyDescent="0.25">
      <c r="A1767" t="str">
        <f>"AQV253HJ"</f>
        <v>AQV253HJ</v>
      </c>
      <c r="B1767" t="str">
        <f>"AQV253H"</f>
        <v>AQV253H</v>
      </c>
    </row>
    <row r="1768" spans="1:2" x14ac:dyDescent="0.25">
      <c r="A1768" t="str">
        <f>"AQV253J"</f>
        <v>AQV253J</v>
      </c>
      <c r="B1768" t="str">
        <f>"AQV253"</f>
        <v>AQV253</v>
      </c>
    </row>
    <row r="1769" spans="1:2" x14ac:dyDescent="0.25">
      <c r="A1769" t="str">
        <f>"AQV254AJ"</f>
        <v>AQV254AJ</v>
      </c>
      <c r="B1769" t="str">
        <f>"AQV254A"</f>
        <v>AQV254A</v>
      </c>
    </row>
    <row r="1770" spans="1:2" x14ac:dyDescent="0.25">
      <c r="A1770" t="str">
        <f>"AQV254AZJ"</f>
        <v>AQV254AZJ</v>
      </c>
      <c r="B1770" t="str">
        <f>"AQV254AZ"</f>
        <v>AQV254AZ</v>
      </c>
    </row>
    <row r="1771" spans="1:2" x14ac:dyDescent="0.25">
      <c r="A1771" t="str">
        <f>"AQV254HAJ"</f>
        <v>AQV254HAJ</v>
      </c>
      <c r="B1771" t="str">
        <f>"AQV254HA"</f>
        <v>AQV254HA</v>
      </c>
    </row>
    <row r="1772" spans="1:2" x14ac:dyDescent="0.25">
      <c r="A1772" t="str">
        <f>"AQV254HAXJ"</f>
        <v>AQV254HAXJ</v>
      </c>
      <c r="B1772" t="str">
        <f>"AQV254HAX"</f>
        <v>AQV254HAX</v>
      </c>
    </row>
    <row r="1773" spans="1:2" x14ac:dyDescent="0.25">
      <c r="A1773" t="str">
        <f>"AQV254HAZJ"</f>
        <v>AQV254HAZJ</v>
      </c>
      <c r="B1773" t="str">
        <f>"AQV254HAZ"</f>
        <v>AQV254HAZ</v>
      </c>
    </row>
    <row r="1774" spans="1:2" x14ac:dyDescent="0.25">
      <c r="A1774" t="str">
        <f>"AQV254HJ"</f>
        <v>AQV254HJ</v>
      </c>
      <c r="B1774" t="str">
        <f>"AQV254H"</f>
        <v>AQV254H</v>
      </c>
    </row>
    <row r="1775" spans="1:2" x14ac:dyDescent="0.25">
      <c r="A1775" t="str">
        <f>"AQV254J"</f>
        <v>AQV254J</v>
      </c>
      <c r="B1775" t="str">
        <f>"AQV254"</f>
        <v>AQV254</v>
      </c>
    </row>
    <row r="1776" spans="1:2" x14ac:dyDescent="0.25">
      <c r="A1776" t="str">
        <f>"AQV255AJ"</f>
        <v>AQV255AJ</v>
      </c>
      <c r="B1776" t="str">
        <f>"AQV255A"</f>
        <v>AQV255A</v>
      </c>
    </row>
    <row r="1777" spans="1:2" x14ac:dyDescent="0.25">
      <c r="A1777" t="str">
        <f>"AQV255AX"</f>
        <v>AQV255AX</v>
      </c>
      <c r="B1777" t="str">
        <f>"AQV255AX"</f>
        <v>AQV255AX</v>
      </c>
    </row>
    <row r="1778" spans="1:2" x14ac:dyDescent="0.25">
      <c r="A1778" t="str">
        <f>"AQV255G3"</f>
        <v>AQV255G3</v>
      </c>
      <c r="B1778" t="str">
        <f>"AQV255G3"</f>
        <v>AQV255G3</v>
      </c>
    </row>
    <row r="1779" spans="1:2" x14ac:dyDescent="0.25">
      <c r="A1779" t="str">
        <f>"AQV255G3A"</f>
        <v>AQV255G3A</v>
      </c>
      <c r="B1779" t="str">
        <f>"AQV255G3A"</f>
        <v>AQV255G3A</v>
      </c>
    </row>
    <row r="1780" spans="1:2" x14ac:dyDescent="0.25">
      <c r="A1780" t="str">
        <f>"AQV255G3AX"</f>
        <v>AQV255G3AX</v>
      </c>
      <c r="B1780" t="str">
        <f>"AQV255G3AX"</f>
        <v>AQV255G3AX</v>
      </c>
    </row>
    <row r="1781" spans="1:2" x14ac:dyDescent="0.25">
      <c r="A1781" t="str">
        <f>"AQV255G3AZ"</f>
        <v>AQV255G3AZ</v>
      </c>
      <c r="B1781" t="str">
        <f>"AQV255G3AZ"</f>
        <v>AQV255G3AZ</v>
      </c>
    </row>
    <row r="1782" spans="1:2" x14ac:dyDescent="0.25">
      <c r="A1782" t="str">
        <f>"AQV255G3S"</f>
        <v>AQV255G3S</v>
      </c>
      <c r="B1782" t="str">
        <f>"AQV255G3S"</f>
        <v>AQV255G3S</v>
      </c>
    </row>
    <row r="1783" spans="1:2" x14ac:dyDescent="0.25">
      <c r="A1783" t="str">
        <f>"AQV255G3SX"</f>
        <v>AQV255G3SX</v>
      </c>
      <c r="B1783" t="str">
        <f>"AQV255G3SX"</f>
        <v>AQV255G3SX</v>
      </c>
    </row>
    <row r="1784" spans="1:2" x14ac:dyDescent="0.25">
      <c r="A1784" t="str">
        <f>"AQV255GSJ"</f>
        <v>AQV255GSJ</v>
      </c>
      <c r="B1784" t="str">
        <f>"AQV255GS"</f>
        <v>AQV255GS</v>
      </c>
    </row>
    <row r="1785" spans="1:2" x14ac:dyDescent="0.25">
      <c r="A1785" t="str">
        <f>"AQV255GSXJ"</f>
        <v>AQV255GSXJ</v>
      </c>
      <c r="B1785" t="str">
        <f>"AQV255GSX"</f>
        <v>AQV255GSX</v>
      </c>
    </row>
    <row r="1786" spans="1:2" x14ac:dyDescent="0.25">
      <c r="A1786" t="str">
        <f>"AQV255J"</f>
        <v>AQV255J</v>
      </c>
      <c r="B1786" t="str">
        <f>"AQV255"</f>
        <v>AQV255</v>
      </c>
    </row>
    <row r="1787" spans="1:2" x14ac:dyDescent="0.25">
      <c r="A1787" t="str">
        <f>"AQV256H"</f>
        <v>AQV256H</v>
      </c>
      <c r="B1787" t="str">
        <f>"AQV256H"</f>
        <v>AQV256H</v>
      </c>
    </row>
    <row r="1788" spans="1:2" x14ac:dyDescent="0.25">
      <c r="A1788" t="str">
        <f>"AQV256HA"</f>
        <v>AQV256HA</v>
      </c>
      <c r="B1788" t="str">
        <f>"AQV256HA"</f>
        <v>AQV256HA</v>
      </c>
    </row>
    <row r="1789" spans="1:2" x14ac:dyDescent="0.25">
      <c r="A1789" t="str">
        <f>"AQV256HAXJ"</f>
        <v>AQV256HAXJ</v>
      </c>
      <c r="B1789" t="str">
        <f>"AQV256HAX"</f>
        <v>AQV256HAX</v>
      </c>
    </row>
    <row r="1790" spans="1:2" x14ac:dyDescent="0.25">
      <c r="A1790" t="str">
        <f>"AQV257AJ"</f>
        <v>AQV257AJ</v>
      </c>
      <c r="B1790" t="str">
        <f>"AQV257A"</f>
        <v>AQV257A</v>
      </c>
    </row>
    <row r="1791" spans="1:2" x14ac:dyDescent="0.25">
      <c r="A1791" t="str">
        <f>"AQV257AXJ"</f>
        <v>AQV257AXJ</v>
      </c>
      <c r="B1791" t="str">
        <f>"AQV257AX"</f>
        <v>AQV257AX</v>
      </c>
    </row>
    <row r="1792" spans="1:2" x14ac:dyDescent="0.25">
      <c r="A1792" t="str">
        <f>"AQV257AZJ"</f>
        <v>AQV257AZJ</v>
      </c>
      <c r="B1792" t="str">
        <f>"AQV257AZ"</f>
        <v>AQV257AZ</v>
      </c>
    </row>
    <row r="1793" spans="1:2" x14ac:dyDescent="0.25">
      <c r="A1793" t="str">
        <f>"AQV257J"</f>
        <v>AQV257J</v>
      </c>
      <c r="B1793" t="str">
        <f>"AQV257"</f>
        <v>AQV257</v>
      </c>
    </row>
    <row r="1794" spans="1:2" x14ac:dyDescent="0.25">
      <c r="A1794" t="str">
        <f>"AQV258AJ"</f>
        <v>AQV258AJ</v>
      </c>
      <c r="B1794" t="str">
        <f>"AQV258A"</f>
        <v>AQV258A</v>
      </c>
    </row>
    <row r="1795" spans="1:2" x14ac:dyDescent="0.25">
      <c r="A1795" t="str">
        <f>"AQV258AXJ"</f>
        <v>AQV258AXJ</v>
      </c>
      <c r="B1795" t="str">
        <f>"AQV258AX"</f>
        <v>AQV258AX</v>
      </c>
    </row>
    <row r="1796" spans="1:2" x14ac:dyDescent="0.25">
      <c r="A1796" t="str">
        <f>"AQV258AZJ"</f>
        <v>AQV258AZJ</v>
      </c>
      <c r="B1796" t="str">
        <f>"AQV258AZ"</f>
        <v>AQV258AZ</v>
      </c>
    </row>
    <row r="1797" spans="1:2" x14ac:dyDescent="0.25">
      <c r="A1797" t="str">
        <f>"AQV258H5"</f>
        <v>AQV258H5</v>
      </c>
      <c r="B1797" t="str">
        <f>"AQV258H5"</f>
        <v>AQV258H5</v>
      </c>
    </row>
    <row r="1798" spans="1:2" x14ac:dyDescent="0.25">
      <c r="A1798" t="str">
        <f>"AQV258H5A"</f>
        <v>AQV258H5A</v>
      </c>
      <c r="B1798" t="str">
        <f>"AQV258H5A"</f>
        <v>AQV258H5A</v>
      </c>
    </row>
    <row r="1799" spans="1:2" x14ac:dyDescent="0.25">
      <c r="A1799" t="str">
        <f>"AQV258H5AX"</f>
        <v>AQV258H5AX</v>
      </c>
      <c r="B1799" t="str">
        <f>"AQV258H5AX"</f>
        <v>AQV258H5AX</v>
      </c>
    </row>
    <row r="1800" spans="1:2" x14ac:dyDescent="0.25">
      <c r="A1800" t="str">
        <f>"AQV258H5AZ"</f>
        <v>AQV258H5AZ</v>
      </c>
      <c r="B1800" t="str">
        <f>"AQV258H5AZ"</f>
        <v>AQV258H5AZ</v>
      </c>
    </row>
    <row r="1801" spans="1:2" x14ac:dyDescent="0.25">
      <c r="A1801" t="str">
        <f>"AQV258HAX"</f>
        <v>AQV258HAX</v>
      </c>
      <c r="B1801" t="str">
        <f>"AQV258HAX"</f>
        <v>AQV258HAX</v>
      </c>
    </row>
    <row r="1802" spans="1:2" x14ac:dyDescent="0.25">
      <c r="A1802" t="str">
        <f>"AQV258J"</f>
        <v>AQV258J</v>
      </c>
      <c r="B1802" t="str">
        <f>"AQV258"</f>
        <v>AQV258</v>
      </c>
    </row>
    <row r="1803" spans="1:2" x14ac:dyDescent="0.25">
      <c r="A1803" t="str">
        <f>"AQV259AJ"</f>
        <v>AQV259AJ</v>
      </c>
      <c r="B1803" t="str">
        <f>"AQV259A"</f>
        <v>AQV259A</v>
      </c>
    </row>
    <row r="1804" spans="1:2" x14ac:dyDescent="0.25">
      <c r="A1804" t="str">
        <f>"AQV259AZJ"</f>
        <v>AQV259AZJ</v>
      </c>
      <c r="B1804" t="str">
        <f>"AQV259AZ"</f>
        <v>AQV259AZ</v>
      </c>
    </row>
    <row r="1805" spans="1:2" x14ac:dyDescent="0.25">
      <c r="A1805" t="str">
        <f>"AQV259J"</f>
        <v>AQV259J</v>
      </c>
      <c r="B1805" t="str">
        <f>"AQV259"</f>
        <v>AQV259</v>
      </c>
    </row>
    <row r="1806" spans="1:2" x14ac:dyDescent="0.25">
      <c r="A1806" t="str">
        <f>"AQV280EH"</f>
        <v>AQV280EH</v>
      </c>
      <c r="B1806" t="str">
        <f>"AQV280EH"</f>
        <v>AQV280EH</v>
      </c>
    </row>
    <row r="1807" spans="1:2" x14ac:dyDescent="0.25">
      <c r="A1807" t="str">
        <f>"AQV410EHA"</f>
        <v>AQV410EHA</v>
      </c>
      <c r="B1807" t="str">
        <f>"AQV410EHA"</f>
        <v>AQV410EHA</v>
      </c>
    </row>
    <row r="1808" spans="1:2" x14ac:dyDescent="0.25">
      <c r="A1808" t="str">
        <f>"AQV410EHAXJ"</f>
        <v>AQV410EHAXJ</v>
      </c>
      <c r="B1808" t="str">
        <f>"AQV410EHAX"</f>
        <v>AQV410EHAX</v>
      </c>
    </row>
    <row r="1809" spans="1:2" x14ac:dyDescent="0.25">
      <c r="A1809" t="str">
        <f>"AQV410EHJ"</f>
        <v>AQV410EHJ</v>
      </c>
      <c r="B1809" t="str">
        <f>"AQV410EH"</f>
        <v>AQV410EH</v>
      </c>
    </row>
    <row r="1810" spans="1:2" x14ac:dyDescent="0.25">
      <c r="A1810" t="str">
        <f>"AQV412EHAJ"</f>
        <v>AQV412EHAJ</v>
      </c>
      <c r="B1810" t="str">
        <f>"AQV412EHA"</f>
        <v>AQV412EHA</v>
      </c>
    </row>
    <row r="1811" spans="1:2" x14ac:dyDescent="0.25">
      <c r="A1811" t="str">
        <f>"AQV412EHAXJ"</f>
        <v>AQV412EHAXJ</v>
      </c>
      <c r="B1811" t="str">
        <f>"AQV412EHAX"</f>
        <v>AQV412EHAX</v>
      </c>
    </row>
    <row r="1812" spans="1:2" x14ac:dyDescent="0.25">
      <c r="A1812" t="str">
        <f>"AQV412EHAZJ"</f>
        <v>AQV412EHAZJ</v>
      </c>
      <c r="B1812" t="str">
        <f>"AQV412EHAZ"</f>
        <v>AQV412EHAZ</v>
      </c>
    </row>
    <row r="1813" spans="1:2" x14ac:dyDescent="0.25">
      <c r="A1813" t="str">
        <f>"AQV412EHJ"</f>
        <v>AQV412EHJ</v>
      </c>
      <c r="B1813" t="str">
        <f>"AQV412EH"</f>
        <v>AQV412EH</v>
      </c>
    </row>
    <row r="1814" spans="1:2" x14ac:dyDescent="0.25">
      <c r="A1814" t="str">
        <f>"AQV414AJ"</f>
        <v>AQV414AJ</v>
      </c>
      <c r="B1814" t="str">
        <f>"AQV414A"</f>
        <v>AQV414A</v>
      </c>
    </row>
    <row r="1815" spans="1:2" x14ac:dyDescent="0.25">
      <c r="A1815" t="str">
        <f>"AQV414AXJ"</f>
        <v>AQV414AXJ</v>
      </c>
      <c r="B1815" t="str">
        <f>"AQV414AX"</f>
        <v>AQV414AX</v>
      </c>
    </row>
    <row r="1816" spans="1:2" x14ac:dyDescent="0.25">
      <c r="A1816" t="str">
        <f>"AQV414AZJ"</f>
        <v>AQV414AZJ</v>
      </c>
      <c r="B1816" t="str">
        <f>"AQV414AZ"</f>
        <v>AQV414AZ</v>
      </c>
    </row>
    <row r="1817" spans="1:2" x14ac:dyDescent="0.25">
      <c r="A1817" t="str">
        <f>"AQV414EAJ"</f>
        <v>AQV414EAJ</v>
      </c>
      <c r="B1817" t="str">
        <f>"AQV414EA"</f>
        <v>AQV414EA</v>
      </c>
    </row>
    <row r="1818" spans="1:2" x14ac:dyDescent="0.25">
      <c r="A1818" t="str">
        <f>"AQV414EAX"</f>
        <v>AQV414EAX</v>
      </c>
      <c r="B1818" t="str">
        <f>"AQV414EAX"</f>
        <v>AQV414EAX</v>
      </c>
    </row>
    <row r="1819" spans="1:2" x14ac:dyDescent="0.25">
      <c r="A1819" t="str">
        <f>"AQV414EHAJ"</f>
        <v>AQV414EHAJ</v>
      </c>
      <c r="B1819" t="str">
        <f>"AQV414EHA"</f>
        <v>AQV414EHA</v>
      </c>
    </row>
    <row r="1820" spans="1:2" x14ac:dyDescent="0.25">
      <c r="A1820" t="str">
        <f>"AQV414EHAX"</f>
        <v>AQV414EHAX</v>
      </c>
      <c r="B1820" t="str">
        <f>"AQV414EHAX"</f>
        <v>AQV414EHAX</v>
      </c>
    </row>
    <row r="1821" spans="1:2" x14ac:dyDescent="0.25">
      <c r="A1821" t="str">
        <f>"AQV414EHAZJ"</f>
        <v>AQV414EHAZJ</v>
      </c>
      <c r="B1821" t="str">
        <f>"AQV414EHAZ"</f>
        <v>AQV414EHAZ</v>
      </c>
    </row>
    <row r="1822" spans="1:2" x14ac:dyDescent="0.25">
      <c r="A1822" t="str">
        <f>"AQV414EHJ"</f>
        <v>AQV414EHJ</v>
      </c>
      <c r="B1822" t="str">
        <f>"AQV414EH"</f>
        <v>AQV414EH</v>
      </c>
    </row>
    <row r="1823" spans="1:2" x14ac:dyDescent="0.25">
      <c r="A1823" t="str">
        <f>"AQV414EJ"</f>
        <v>AQV414EJ</v>
      </c>
      <c r="B1823" t="str">
        <f>"AQV414E"</f>
        <v>AQV414E</v>
      </c>
    </row>
    <row r="1824" spans="1:2" x14ac:dyDescent="0.25">
      <c r="A1824" t="str">
        <f>"AQV414J"</f>
        <v>AQV414J</v>
      </c>
      <c r="B1824" t="str">
        <f>"AQV414"</f>
        <v>AQV414</v>
      </c>
    </row>
    <row r="1825" spans="1:2" x14ac:dyDescent="0.25">
      <c r="A1825" t="str">
        <f>"AQV414SJ"</f>
        <v>AQV414SJ</v>
      </c>
      <c r="B1825" t="str">
        <f>"AQV414S"</f>
        <v>AQV414S</v>
      </c>
    </row>
    <row r="1826" spans="1:2" x14ac:dyDescent="0.25">
      <c r="A1826" t="str">
        <f>"AQV414SZJ"</f>
        <v>AQV414SZJ</v>
      </c>
      <c r="B1826" t="str">
        <f>"AQV414SZ"</f>
        <v>AQV414SZ</v>
      </c>
    </row>
    <row r="1827" spans="1:2" x14ac:dyDescent="0.25">
      <c r="A1827" t="str">
        <f>"AQV453AJ"</f>
        <v>AQV453AJ</v>
      </c>
      <c r="B1827" t="str">
        <f>"AQV453A"</f>
        <v>AQV453A</v>
      </c>
    </row>
    <row r="1828" spans="1:2" x14ac:dyDescent="0.25">
      <c r="A1828" t="str">
        <f>"AQV453AXJ"</f>
        <v>AQV453AXJ</v>
      </c>
      <c r="B1828" t="str">
        <f>"AQV453AX"</f>
        <v>AQV453AX</v>
      </c>
    </row>
    <row r="1829" spans="1:2" x14ac:dyDescent="0.25">
      <c r="A1829" t="str">
        <f>"AQV453AZJ"</f>
        <v>AQV453AZJ</v>
      </c>
      <c r="B1829" t="str">
        <f>"AQV453AZ"</f>
        <v>AQV453AZ</v>
      </c>
    </row>
    <row r="1830" spans="1:2" x14ac:dyDescent="0.25">
      <c r="A1830" t="str">
        <f>"AQV453J"</f>
        <v>AQV453J</v>
      </c>
      <c r="B1830" t="str">
        <f>"AQV453"</f>
        <v>AQV453</v>
      </c>
    </row>
    <row r="1831" spans="1:2" x14ac:dyDescent="0.25">
      <c r="A1831" t="str">
        <f>"AQV454HAJ"</f>
        <v>AQV454HAJ</v>
      </c>
      <c r="B1831" t="str">
        <f>"AQV454HA"</f>
        <v>AQV454HA</v>
      </c>
    </row>
    <row r="1832" spans="1:2" x14ac:dyDescent="0.25">
      <c r="A1832" t="str">
        <f>"AQV454HAX"</f>
        <v>AQV454HAX</v>
      </c>
      <c r="B1832" t="str">
        <f>"AQV454HAX"</f>
        <v>AQV454HAX</v>
      </c>
    </row>
    <row r="1833" spans="1:2" x14ac:dyDescent="0.25">
      <c r="A1833" t="str">
        <f>"AQV454HAZ"</f>
        <v>AQV454HAZ</v>
      </c>
      <c r="B1833" t="str">
        <f>"AQV454HAZ"</f>
        <v>AQV454HAZ</v>
      </c>
    </row>
    <row r="1834" spans="1:2" x14ac:dyDescent="0.25">
      <c r="A1834" t="str">
        <f>"AQV454HJ"</f>
        <v>AQV454HJ</v>
      </c>
      <c r="B1834" t="str">
        <f>"AQV454H"</f>
        <v>AQV454H</v>
      </c>
    </row>
    <row r="1835" spans="1:2" x14ac:dyDescent="0.25">
      <c r="A1835" t="str">
        <f>"AQV454J"</f>
        <v>AQV454J</v>
      </c>
      <c r="B1835" t="str">
        <f>"AQV454"</f>
        <v>AQV454</v>
      </c>
    </row>
    <row r="1836" spans="1:2" x14ac:dyDescent="0.25">
      <c r="A1836" t="str">
        <f>"AQW210AJ"</f>
        <v>AQW210AJ</v>
      </c>
      <c r="B1836" t="str">
        <f>"AQW210A"</f>
        <v>AQW210A</v>
      </c>
    </row>
    <row r="1837" spans="1:2" x14ac:dyDescent="0.25">
      <c r="A1837" t="str">
        <f>"AQW210AZJ"</f>
        <v>AQW210AZJ</v>
      </c>
      <c r="B1837" t="str">
        <f>"AQW210AZ"</f>
        <v>AQW210AZ</v>
      </c>
    </row>
    <row r="1838" spans="1:2" x14ac:dyDescent="0.25">
      <c r="A1838" t="str">
        <f>"AQW210EHAT"</f>
        <v>AQW210EHAT</v>
      </c>
      <c r="B1838" t="str">
        <f>"AQW210EHA"</f>
        <v>AQW210EHA</v>
      </c>
    </row>
    <row r="1839" spans="1:2" x14ac:dyDescent="0.25">
      <c r="A1839" t="str">
        <f>"AQW210EHAXT"</f>
        <v>AQW210EHAXT</v>
      </c>
      <c r="B1839" t="str">
        <f>"AQW210EHAX"</f>
        <v>AQW210EHAX</v>
      </c>
    </row>
    <row r="1840" spans="1:2" x14ac:dyDescent="0.25">
      <c r="A1840" t="str">
        <f>"AQW210EHAZT"</f>
        <v>AQW210EHAZT</v>
      </c>
      <c r="B1840" t="str">
        <f>"AQW210EHAZ"</f>
        <v>AQW210EHAZ</v>
      </c>
    </row>
    <row r="1841" spans="1:2" x14ac:dyDescent="0.25">
      <c r="A1841" t="str">
        <f>"AQW210EHT"</f>
        <v>AQW210EHT</v>
      </c>
      <c r="B1841" t="str">
        <f>"AQW210EH"</f>
        <v>AQW210EH</v>
      </c>
    </row>
    <row r="1842" spans="1:2" x14ac:dyDescent="0.25">
      <c r="A1842" t="str">
        <f>"AQW210HLAT"</f>
        <v>AQW210HLAT</v>
      </c>
      <c r="B1842" t="str">
        <f>"AQW210HLA"</f>
        <v>AQW210HLA</v>
      </c>
    </row>
    <row r="1843" spans="1:2" x14ac:dyDescent="0.25">
      <c r="A1843" t="str">
        <f>"AQW210HLAZT"</f>
        <v>AQW210HLAZT</v>
      </c>
      <c r="B1843" t="str">
        <f>"AQW210HLAZ"</f>
        <v>AQW210HLAZ</v>
      </c>
    </row>
    <row r="1844" spans="1:2" x14ac:dyDescent="0.25">
      <c r="A1844" t="str">
        <f>"AQW210HLT"</f>
        <v>AQW210HLT</v>
      </c>
      <c r="B1844" t="str">
        <f>"AQW210HL"</f>
        <v>AQW210HL</v>
      </c>
    </row>
    <row r="1845" spans="1:2" x14ac:dyDescent="0.25">
      <c r="A1845" t="str">
        <f>"AQW210J"</f>
        <v>AQW210J</v>
      </c>
      <c r="B1845" t="str">
        <f>"AQW210"</f>
        <v>AQW210</v>
      </c>
    </row>
    <row r="1846" spans="1:2" x14ac:dyDescent="0.25">
      <c r="A1846" t="str">
        <f>"AQW210SJ"</f>
        <v>AQW210SJ</v>
      </c>
      <c r="B1846" t="str">
        <f>"AQW210S"</f>
        <v>AQW210S</v>
      </c>
    </row>
    <row r="1847" spans="1:2" x14ac:dyDescent="0.25">
      <c r="A1847" t="str">
        <f>"AQW210SXJ"</f>
        <v>AQW210SXJ</v>
      </c>
      <c r="B1847" t="str">
        <f>"AQW210SX"</f>
        <v>AQW210SX</v>
      </c>
    </row>
    <row r="1848" spans="1:2" x14ac:dyDescent="0.25">
      <c r="A1848" t="str">
        <f>"AQW210SZJ"</f>
        <v>AQW210SZJ</v>
      </c>
      <c r="B1848" t="str">
        <f>"AQW210SZ"</f>
        <v>AQW210SZ</v>
      </c>
    </row>
    <row r="1849" spans="1:2" x14ac:dyDescent="0.25">
      <c r="A1849" t="str">
        <f>"AQW212AJ"</f>
        <v>AQW212AJ</v>
      </c>
      <c r="B1849" t="str">
        <f>"AQW212A"</f>
        <v>AQW212A</v>
      </c>
    </row>
    <row r="1850" spans="1:2" x14ac:dyDescent="0.25">
      <c r="A1850" t="str">
        <f>"AQW212AXJ"</f>
        <v>AQW212AXJ</v>
      </c>
      <c r="B1850" t="str">
        <f>"AQW212AX"</f>
        <v>AQW212AX</v>
      </c>
    </row>
    <row r="1851" spans="1:2" x14ac:dyDescent="0.25">
      <c r="A1851" t="str">
        <f>"AQW212AZ"</f>
        <v>AQW212AZ</v>
      </c>
      <c r="B1851" t="str">
        <f>"AQW212AZ"</f>
        <v>AQW212AZ</v>
      </c>
    </row>
    <row r="1852" spans="1:2" x14ac:dyDescent="0.25">
      <c r="A1852" t="str">
        <f>"AQW212EHAT"</f>
        <v>AQW212EHAT</v>
      </c>
      <c r="B1852" t="str">
        <f>"AQW212EHA"</f>
        <v>AQW212EHA</v>
      </c>
    </row>
    <row r="1853" spans="1:2" x14ac:dyDescent="0.25">
      <c r="A1853" t="str">
        <f>"AQW212EHAXT"</f>
        <v>AQW212EHAXT</v>
      </c>
      <c r="B1853" t="str">
        <f>"AQW212EHAX"</f>
        <v>AQW212EHAX</v>
      </c>
    </row>
    <row r="1854" spans="1:2" x14ac:dyDescent="0.25">
      <c r="A1854" t="str">
        <f>"AQW212EHAZT"</f>
        <v>AQW212EHAZT</v>
      </c>
      <c r="B1854" t="str">
        <f>"AQW212EHAZ"</f>
        <v>AQW212EHAZ</v>
      </c>
    </row>
    <row r="1855" spans="1:2" x14ac:dyDescent="0.25">
      <c r="A1855" t="str">
        <f>"AQW212EHT"</f>
        <v>AQW212EHT</v>
      </c>
      <c r="B1855" t="str">
        <f>"AQW212EH"</f>
        <v>AQW212EH</v>
      </c>
    </row>
    <row r="1856" spans="1:2" x14ac:dyDescent="0.25">
      <c r="A1856" t="str">
        <f>"AQW212J"</f>
        <v>AQW212J</v>
      </c>
      <c r="B1856" t="str">
        <f>"AQW212"</f>
        <v>AQW212</v>
      </c>
    </row>
    <row r="1857" spans="1:2" x14ac:dyDescent="0.25">
      <c r="A1857" t="str">
        <f>"AQW212SJ"</f>
        <v>AQW212SJ</v>
      </c>
      <c r="B1857" t="str">
        <f>"AQW212S"</f>
        <v>AQW212S</v>
      </c>
    </row>
    <row r="1858" spans="1:2" x14ac:dyDescent="0.25">
      <c r="A1858" t="str">
        <f>"AQW212SX"</f>
        <v>AQW212SX</v>
      </c>
      <c r="B1858" t="str">
        <f>"AQW212SX"</f>
        <v>AQW212SX</v>
      </c>
    </row>
    <row r="1859" spans="1:2" x14ac:dyDescent="0.25">
      <c r="A1859" t="str">
        <f>"AQW212SZ"</f>
        <v>AQW212SZ</v>
      </c>
      <c r="B1859" t="str">
        <f>"AQW212SZ"</f>
        <v>AQW212SZ</v>
      </c>
    </row>
    <row r="1860" spans="1:2" x14ac:dyDescent="0.25">
      <c r="A1860" t="str">
        <f>"AQW213EHAJ"</f>
        <v>AQW213EHAJ</v>
      </c>
      <c r="B1860" t="str">
        <f>"AQW213EHA"</f>
        <v>AQW213EHA</v>
      </c>
    </row>
    <row r="1861" spans="1:2" x14ac:dyDescent="0.25">
      <c r="A1861" t="str">
        <f>"AQW213EHAX"</f>
        <v>AQW213EHAX</v>
      </c>
      <c r="B1861" t="str">
        <f>"AQW213EHAX"</f>
        <v>AQW213EHAX</v>
      </c>
    </row>
    <row r="1862" spans="1:2" x14ac:dyDescent="0.25">
      <c r="A1862" t="str">
        <f>"AQW213EHJ"</f>
        <v>AQW213EHJ</v>
      </c>
      <c r="B1862" t="str">
        <f>"AQW213EH"</f>
        <v>AQW213EH</v>
      </c>
    </row>
    <row r="1863" spans="1:2" x14ac:dyDescent="0.25">
      <c r="A1863" t="str">
        <f>"AQW214AJ"</f>
        <v>AQW214AJ</v>
      </c>
      <c r="B1863" t="str">
        <f>"AQW214A"</f>
        <v>AQW214A</v>
      </c>
    </row>
    <row r="1864" spans="1:2" x14ac:dyDescent="0.25">
      <c r="A1864" t="str">
        <f>"AQW214AZJ"</f>
        <v>AQW214AZJ</v>
      </c>
      <c r="B1864" t="str">
        <f>"AQW214AZ"</f>
        <v>AQW214AZ</v>
      </c>
    </row>
    <row r="1865" spans="1:2" x14ac:dyDescent="0.25">
      <c r="A1865" t="str">
        <f>"AQW214EAJ"</f>
        <v>AQW214EAJ</v>
      </c>
      <c r="B1865" t="str">
        <f>"AQW214EA"</f>
        <v>AQW214EA</v>
      </c>
    </row>
    <row r="1866" spans="1:2" x14ac:dyDescent="0.25">
      <c r="A1866" t="str">
        <f>"AQW214EAZJ"</f>
        <v>AQW214EAZJ</v>
      </c>
      <c r="B1866" t="str">
        <f>"AQW214EAZ"</f>
        <v>AQW214EAZ</v>
      </c>
    </row>
    <row r="1867" spans="1:2" x14ac:dyDescent="0.25">
      <c r="A1867" t="str">
        <f>"AQW214EHAT"</f>
        <v>AQW214EHAT</v>
      </c>
      <c r="B1867" t="str">
        <f>"AQW214EHA"</f>
        <v>AQW214EHA</v>
      </c>
    </row>
    <row r="1868" spans="1:2" x14ac:dyDescent="0.25">
      <c r="A1868" t="str">
        <f>"AQW214EHAXT"</f>
        <v>AQW214EHAXT</v>
      </c>
      <c r="B1868" t="str">
        <f>"AQW214EHAX"</f>
        <v>AQW214EHAX</v>
      </c>
    </row>
    <row r="1869" spans="1:2" x14ac:dyDescent="0.25">
      <c r="A1869" t="str">
        <f>"AQW214EHAZT"</f>
        <v>AQW214EHAZT</v>
      </c>
      <c r="B1869" t="str">
        <f>"AQW214EHAZ"</f>
        <v>AQW214EHAZ</v>
      </c>
    </row>
    <row r="1870" spans="1:2" x14ac:dyDescent="0.25">
      <c r="A1870" t="str">
        <f>"AQW214EHT"</f>
        <v>AQW214EHT</v>
      </c>
      <c r="B1870" t="str">
        <f>"AQW214EH"</f>
        <v>AQW214EH</v>
      </c>
    </row>
    <row r="1871" spans="1:2" x14ac:dyDescent="0.25">
      <c r="A1871" t="str">
        <f>"AQW214EJ"</f>
        <v>AQW214EJ</v>
      </c>
      <c r="B1871" t="str">
        <f>"AQW214E"</f>
        <v>AQW214E</v>
      </c>
    </row>
    <row r="1872" spans="1:2" x14ac:dyDescent="0.25">
      <c r="A1872" t="str">
        <f>"AQW214J"</f>
        <v>AQW214J</v>
      </c>
      <c r="B1872" t="str">
        <f>"AQW214"</f>
        <v>AQW214</v>
      </c>
    </row>
    <row r="1873" spans="1:2" x14ac:dyDescent="0.25">
      <c r="A1873" t="str">
        <f>"AQW214SJ"</f>
        <v>AQW214SJ</v>
      </c>
      <c r="B1873" t="str">
        <f>"AQW214S"</f>
        <v>AQW214S</v>
      </c>
    </row>
    <row r="1874" spans="1:2" x14ac:dyDescent="0.25">
      <c r="A1874" t="str">
        <f>"AQW214SXJ"</f>
        <v>AQW214SXJ</v>
      </c>
      <c r="B1874" t="str">
        <f>"AQW214SX"</f>
        <v>AQW214SX</v>
      </c>
    </row>
    <row r="1875" spans="1:2" x14ac:dyDescent="0.25">
      <c r="A1875" t="str">
        <f>"AQW214SZJ"</f>
        <v>AQW214SZJ</v>
      </c>
      <c r="B1875" t="str">
        <f>"AQW214SZ"</f>
        <v>AQW214SZ</v>
      </c>
    </row>
    <row r="1876" spans="1:2" x14ac:dyDescent="0.25">
      <c r="A1876" t="str">
        <f>"AQW215AJ"</f>
        <v>AQW215AJ</v>
      </c>
      <c r="B1876" t="str">
        <f>"AQW215A"</f>
        <v>AQW215A</v>
      </c>
    </row>
    <row r="1877" spans="1:2" x14ac:dyDescent="0.25">
      <c r="A1877" t="str">
        <f>"AQW215AXJ"</f>
        <v>AQW215AXJ</v>
      </c>
      <c r="B1877" t="str">
        <f>"AQW215AX"</f>
        <v>AQW215AX</v>
      </c>
    </row>
    <row r="1878" spans="1:2" x14ac:dyDescent="0.25">
      <c r="A1878" t="str">
        <f>"AQW215AZJ"</f>
        <v>AQW215AZJ</v>
      </c>
      <c r="B1878" t="str">
        <f>"AQW215AZ"</f>
        <v>AQW215AZ</v>
      </c>
    </row>
    <row r="1879" spans="1:2" x14ac:dyDescent="0.25">
      <c r="A1879" t="str">
        <f>"AQW215J"</f>
        <v>AQW215J</v>
      </c>
      <c r="B1879" t="str">
        <f>"AQW215"</f>
        <v>AQW215</v>
      </c>
    </row>
    <row r="1880" spans="1:2" x14ac:dyDescent="0.25">
      <c r="A1880" t="str">
        <f>"AQW216AJ"</f>
        <v>AQW216AJ</v>
      </c>
      <c r="B1880" t="str">
        <f>"AQW216A"</f>
        <v>AQW216A</v>
      </c>
    </row>
    <row r="1881" spans="1:2" x14ac:dyDescent="0.25">
      <c r="A1881" t="str">
        <f>"AQW216AZJ"</f>
        <v>AQW216AZJ</v>
      </c>
      <c r="B1881" t="str">
        <f>"AQW216AZ"</f>
        <v>AQW216AZ</v>
      </c>
    </row>
    <row r="1882" spans="1:2" x14ac:dyDescent="0.25">
      <c r="A1882" t="str">
        <f>"AQW216EHAJ"</f>
        <v>AQW216EHAJ</v>
      </c>
      <c r="B1882" t="str">
        <f>"AQW216EHA"</f>
        <v>AQW216EHA</v>
      </c>
    </row>
    <row r="1883" spans="1:2" x14ac:dyDescent="0.25">
      <c r="A1883" t="str">
        <f>"AQW216EHAXJ"</f>
        <v>AQW216EHAXJ</v>
      </c>
      <c r="B1883" t="str">
        <f>"AQW216EHAX"</f>
        <v>AQW216EHAX</v>
      </c>
    </row>
    <row r="1884" spans="1:2" x14ac:dyDescent="0.25">
      <c r="A1884" t="str">
        <f>"AQW216EHAZJ"</f>
        <v>AQW216EHAZJ</v>
      </c>
      <c r="B1884" t="str">
        <f>"AQW216EHAZ"</f>
        <v>AQW216EHAZ</v>
      </c>
    </row>
    <row r="1885" spans="1:2" x14ac:dyDescent="0.25">
      <c r="A1885" t="str">
        <f>"AQW216EHJ"</f>
        <v>AQW216EHJ</v>
      </c>
      <c r="B1885" t="str">
        <f>"AQW216EH"</f>
        <v>AQW216EH</v>
      </c>
    </row>
    <row r="1886" spans="1:2" x14ac:dyDescent="0.25">
      <c r="A1886" t="str">
        <f>"AQW216J"</f>
        <v>AQW216J</v>
      </c>
      <c r="B1886" t="str">
        <f>"AQW216"</f>
        <v>AQW216</v>
      </c>
    </row>
    <row r="1887" spans="1:2" x14ac:dyDescent="0.25">
      <c r="A1887" t="str">
        <f>"AQW217AJ"</f>
        <v>AQW217AJ</v>
      </c>
      <c r="B1887" t="str">
        <f>"AQW217A"</f>
        <v>AQW217A</v>
      </c>
    </row>
    <row r="1888" spans="1:2" x14ac:dyDescent="0.25">
      <c r="A1888" t="str">
        <f>"AQW217AZJ"</f>
        <v>AQW217AZJ</v>
      </c>
      <c r="B1888" t="str">
        <f>"AQW217AZ"</f>
        <v>AQW217AZ</v>
      </c>
    </row>
    <row r="1889" spans="1:2" x14ac:dyDescent="0.25">
      <c r="A1889" t="str">
        <f>"AQW217J"</f>
        <v>AQW217J</v>
      </c>
      <c r="B1889" t="str">
        <f>"AQW217"</f>
        <v>AQW217</v>
      </c>
    </row>
    <row r="1890" spans="1:2" x14ac:dyDescent="0.25">
      <c r="A1890" t="str">
        <f>"AQW223R2S"</f>
        <v>AQW223R2S</v>
      </c>
      <c r="B1890" t="str">
        <f>"AQW223R2S"</f>
        <v>AQW223R2S</v>
      </c>
    </row>
    <row r="1891" spans="1:2" x14ac:dyDescent="0.25">
      <c r="A1891" t="str">
        <f>"AQW223R2SX"</f>
        <v>AQW223R2SX</v>
      </c>
      <c r="B1891" t="str">
        <f>"AQW223R2SX"</f>
        <v>AQW223R2SX</v>
      </c>
    </row>
    <row r="1892" spans="1:2" x14ac:dyDescent="0.25">
      <c r="A1892" t="str">
        <f>"AQW224NAJ"</f>
        <v>AQW224NAJ</v>
      </c>
      <c r="B1892" t="str">
        <f>"AQW224NA"</f>
        <v>AQW224NA</v>
      </c>
    </row>
    <row r="1893" spans="1:2" x14ac:dyDescent="0.25">
      <c r="A1893" t="str">
        <f>"AQW224NJ"</f>
        <v>AQW224NJ</v>
      </c>
      <c r="B1893" t="str">
        <f>"AQW224N"</f>
        <v>AQW224N</v>
      </c>
    </row>
    <row r="1894" spans="1:2" x14ac:dyDescent="0.25">
      <c r="A1894" t="str">
        <f>"AQW227NAJ"</f>
        <v>AQW227NAJ</v>
      </c>
      <c r="B1894" t="str">
        <f>"AQW227NA"</f>
        <v>AQW227NA</v>
      </c>
    </row>
    <row r="1895" spans="1:2" x14ac:dyDescent="0.25">
      <c r="A1895" t="str">
        <f>"AQW227NAXJ"</f>
        <v>AQW227NAXJ</v>
      </c>
      <c r="B1895" t="str">
        <f>"AQW227NAX"</f>
        <v>AQW227NAX</v>
      </c>
    </row>
    <row r="1896" spans="1:2" x14ac:dyDescent="0.25">
      <c r="A1896" t="str">
        <f>"AQW227NJ"</f>
        <v>AQW227NJ</v>
      </c>
      <c r="B1896" t="str">
        <f>"AQW227N"</f>
        <v>AQW227N</v>
      </c>
    </row>
    <row r="1897" spans="1:2" x14ac:dyDescent="0.25">
      <c r="A1897" t="str">
        <f>"AQW227NSJ"</f>
        <v>AQW227NSJ</v>
      </c>
      <c r="B1897" t="str">
        <f>"AQW227NS"</f>
        <v>AQW227NS</v>
      </c>
    </row>
    <row r="1898" spans="1:2" x14ac:dyDescent="0.25">
      <c r="A1898" t="str">
        <f>"AQW227NSXJ"</f>
        <v>AQW227NSXJ</v>
      </c>
      <c r="B1898" t="str">
        <f>"AQW227NSX"</f>
        <v>AQW227NSX</v>
      </c>
    </row>
    <row r="1899" spans="1:2" x14ac:dyDescent="0.25">
      <c r="A1899" t="str">
        <f>"AQW227NSZJ"</f>
        <v>AQW227NSZJ</v>
      </c>
      <c r="B1899" t="str">
        <f>"AQW227NSZ"</f>
        <v>AQW227NSZ</v>
      </c>
    </row>
    <row r="1900" spans="1:2" x14ac:dyDescent="0.25">
      <c r="A1900" t="str">
        <f>"AQW254AJ"</f>
        <v>AQW254AJ</v>
      </c>
      <c r="B1900" t="str">
        <f>"AQW254A"</f>
        <v>AQW254A</v>
      </c>
    </row>
    <row r="1901" spans="1:2" x14ac:dyDescent="0.25">
      <c r="A1901" t="str">
        <f>"AQW254AXJ"</f>
        <v>AQW254AXJ</v>
      </c>
      <c r="B1901" t="str">
        <f>"AQW254AX"</f>
        <v>AQW254AX</v>
      </c>
    </row>
    <row r="1902" spans="1:2" x14ac:dyDescent="0.25">
      <c r="A1902" t="str">
        <f>"AQW254AZJ"</f>
        <v>AQW254AZJ</v>
      </c>
      <c r="B1902" t="str">
        <f>"AQW254AZ"</f>
        <v>AQW254AZ</v>
      </c>
    </row>
    <row r="1903" spans="1:2" x14ac:dyDescent="0.25">
      <c r="A1903" t="str">
        <f>"AQW254J"</f>
        <v>AQW254J</v>
      </c>
      <c r="B1903" t="str">
        <f>"AQW254"</f>
        <v>AQW254</v>
      </c>
    </row>
    <row r="1904" spans="1:2" x14ac:dyDescent="0.25">
      <c r="A1904" t="str">
        <f>"AQW280EHAT"</f>
        <v>AQW280EHAT</v>
      </c>
      <c r="B1904" t="str">
        <f>"AQW280EHA"</f>
        <v>AQW280EHA</v>
      </c>
    </row>
    <row r="1905" spans="1:2" x14ac:dyDescent="0.25">
      <c r="A1905" t="str">
        <f>"AQW280EHAXT"</f>
        <v>AQW280EHAXT</v>
      </c>
      <c r="B1905" t="str">
        <f>"AQW280EHAX"</f>
        <v>AQW280EHAX</v>
      </c>
    </row>
    <row r="1906" spans="1:2" x14ac:dyDescent="0.25">
      <c r="A1906" t="str">
        <f>"AQW280EHAZT"</f>
        <v>AQW280EHAZT</v>
      </c>
      <c r="B1906" t="str">
        <f>"AQW280EHAZ"</f>
        <v>AQW280EHAZ</v>
      </c>
    </row>
    <row r="1907" spans="1:2" x14ac:dyDescent="0.25">
      <c r="A1907" t="str">
        <f>"AQW280EHT"</f>
        <v>AQW280EHT</v>
      </c>
      <c r="B1907" t="str">
        <f>"AQW280EH"</f>
        <v>AQW280EH</v>
      </c>
    </row>
    <row r="1908" spans="1:2" x14ac:dyDescent="0.25">
      <c r="A1908" t="str">
        <f>"AQW280S"</f>
        <v>AQW280S</v>
      </c>
      <c r="B1908" t="str">
        <f>"AQW280S"</f>
        <v>AQW280S</v>
      </c>
    </row>
    <row r="1909" spans="1:2" x14ac:dyDescent="0.25">
      <c r="A1909" t="str">
        <f>"AQW280SX"</f>
        <v>AQW280SX</v>
      </c>
      <c r="B1909" t="str">
        <f>"AQW280SX"</f>
        <v>AQW280SX</v>
      </c>
    </row>
    <row r="1910" spans="1:2" x14ac:dyDescent="0.25">
      <c r="A1910" t="str">
        <f>"AQW282EHAT"</f>
        <v>AQW282EHAT</v>
      </c>
      <c r="B1910" t="str">
        <f>"AQW282EHA"</f>
        <v>AQW282EHA</v>
      </c>
    </row>
    <row r="1911" spans="1:2" x14ac:dyDescent="0.25">
      <c r="A1911" t="str">
        <f>"AQW282EHAZ"</f>
        <v>AQW282EHAZ</v>
      </c>
      <c r="B1911" t="str">
        <f>"AQW282EHAZ"</f>
        <v>AQW282EHAZ</v>
      </c>
    </row>
    <row r="1912" spans="1:2" x14ac:dyDescent="0.25">
      <c r="A1912" t="str">
        <f>"AQW282EHT"</f>
        <v>AQW282EHT</v>
      </c>
      <c r="B1912" t="str">
        <f>"AQW282EH"</f>
        <v>AQW282EH</v>
      </c>
    </row>
    <row r="1913" spans="1:2" x14ac:dyDescent="0.25">
      <c r="A1913" t="str">
        <f>"AQW282S"</f>
        <v>AQW282S</v>
      </c>
      <c r="B1913" t="str">
        <f>"AQW282S"</f>
        <v>AQW282S</v>
      </c>
    </row>
    <row r="1914" spans="1:2" x14ac:dyDescent="0.25">
      <c r="A1914" t="str">
        <f>"AQW282SX"</f>
        <v>AQW282SX</v>
      </c>
      <c r="B1914" t="str">
        <f>"AQW282SX"</f>
        <v>AQW282SX</v>
      </c>
    </row>
    <row r="1915" spans="1:2" x14ac:dyDescent="0.25">
      <c r="A1915" t="str">
        <f>"AQW284EHAT"</f>
        <v>AQW284EHAT</v>
      </c>
      <c r="B1915" t="str">
        <f>"AQW284EHA"</f>
        <v>AQW284EHA</v>
      </c>
    </row>
    <row r="1916" spans="1:2" x14ac:dyDescent="0.25">
      <c r="A1916" t="str">
        <f>"AQW284EHAXT"</f>
        <v>AQW284EHAXT</v>
      </c>
      <c r="B1916" t="str">
        <f>"AQW284EHAX"</f>
        <v>AQW284EHAX</v>
      </c>
    </row>
    <row r="1917" spans="1:2" x14ac:dyDescent="0.25">
      <c r="A1917" t="str">
        <f>"AQW284EHAZT"</f>
        <v>AQW284EHAZT</v>
      </c>
      <c r="B1917" t="str">
        <f>"AQW284EHAZT"</f>
        <v>AQW284EHAZT</v>
      </c>
    </row>
    <row r="1918" spans="1:2" x14ac:dyDescent="0.25">
      <c r="A1918" t="str">
        <f>"AQW284EHT"</f>
        <v>AQW284EHT</v>
      </c>
      <c r="B1918" t="str">
        <f>"AQW284EH"</f>
        <v>AQW284EH</v>
      </c>
    </row>
    <row r="1919" spans="1:2" x14ac:dyDescent="0.25">
      <c r="A1919" t="str">
        <f>"AQW284SJ"</f>
        <v>AQW284SJ</v>
      </c>
      <c r="B1919" t="str">
        <f>"AQW284S"</f>
        <v>AQW284S</v>
      </c>
    </row>
    <row r="1920" spans="1:2" x14ac:dyDescent="0.25">
      <c r="A1920" t="str">
        <f>"AQW284SXT"</f>
        <v>AQW284SXT</v>
      </c>
      <c r="B1920" t="str">
        <f>"AQW284SX"</f>
        <v>AQW284SX</v>
      </c>
    </row>
    <row r="1921" spans="1:2" x14ac:dyDescent="0.25">
      <c r="A1921" t="str">
        <f>"AQW414AJ"</f>
        <v>AQW414AJ</v>
      </c>
      <c r="B1921" t="str">
        <f>"AQW414A"</f>
        <v>AQW414A</v>
      </c>
    </row>
    <row r="1922" spans="1:2" x14ac:dyDescent="0.25">
      <c r="A1922" t="str">
        <f>"AQW414EAJ"</f>
        <v>AQW414EAJ</v>
      </c>
      <c r="B1922" t="str">
        <f>"AQW414EA"</f>
        <v>AQW414EA</v>
      </c>
    </row>
    <row r="1923" spans="1:2" x14ac:dyDescent="0.25">
      <c r="A1923" t="str">
        <f>"AQW414EHAJ"</f>
        <v>AQW414EHAJ</v>
      </c>
      <c r="B1923" t="str">
        <f>"AQW414EHA"</f>
        <v>AQW414EHA</v>
      </c>
    </row>
    <row r="1924" spans="1:2" x14ac:dyDescent="0.25">
      <c r="A1924" t="str">
        <f>"AQW414EHAXJ"</f>
        <v>AQW414EHAXJ</v>
      </c>
      <c r="B1924" t="str">
        <f>"AQW414EHAX"</f>
        <v>AQW414EHAX</v>
      </c>
    </row>
    <row r="1925" spans="1:2" x14ac:dyDescent="0.25">
      <c r="A1925" t="str">
        <f>"AQW414EHAZJ"</f>
        <v>AQW414EHAZJ</v>
      </c>
      <c r="B1925" t="str">
        <f>"AQW414EHAZ"</f>
        <v>AQW414EHAZ</v>
      </c>
    </row>
    <row r="1926" spans="1:2" x14ac:dyDescent="0.25">
      <c r="A1926" t="str">
        <f>"AQW414EHJ"</f>
        <v>AQW414EHJ</v>
      </c>
      <c r="B1926" t="str">
        <f>"AQW414EH"</f>
        <v>AQW414EH</v>
      </c>
    </row>
    <row r="1927" spans="1:2" x14ac:dyDescent="0.25">
      <c r="A1927" t="str">
        <f>"AQW414EJ"</f>
        <v>AQW414EJ</v>
      </c>
      <c r="B1927" t="str">
        <f>"AQW414E"</f>
        <v>AQW414E</v>
      </c>
    </row>
    <row r="1928" spans="1:2" x14ac:dyDescent="0.25">
      <c r="A1928" t="str">
        <f>"AQW414J"</f>
        <v>AQW414J</v>
      </c>
      <c r="B1928" t="str">
        <f>"AQW414"</f>
        <v>AQW414</v>
      </c>
    </row>
    <row r="1929" spans="1:2" x14ac:dyDescent="0.25">
      <c r="A1929" t="str">
        <f>"AQW414S"</f>
        <v>AQW414S</v>
      </c>
      <c r="B1929" t="str">
        <f>"AQW414S"</f>
        <v>AQW414S</v>
      </c>
    </row>
    <row r="1930" spans="1:2" x14ac:dyDescent="0.25">
      <c r="A1930" t="str">
        <f>"AQW414SX"</f>
        <v>AQW414SX</v>
      </c>
      <c r="B1930" t="str">
        <f>"AQW414SX"</f>
        <v>AQW414SX</v>
      </c>
    </row>
    <row r="1931" spans="1:2" x14ac:dyDescent="0.25">
      <c r="A1931" t="str">
        <f>"AQW453J"</f>
        <v>AQW453J</v>
      </c>
      <c r="B1931" t="str">
        <f>"AQW453"</f>
        <v>AQW453</v>
      </c>
    </row>
    <row r="1932" spans="1:2" x14ac:dyDescent="0.25">
      <c r="A1932" t="str">
        <f>"AQW454AJ"</f>
        <v>AQW454AJ</v>
      </c>
      <c r="B1932" t="str">
        <f>"AQW454A"</f>
        <v>AQW454A</v>
      </c>
    </row>
    <row r="1933" spans="1:2" x14ac:dyDescent="0.25">
      <c r="A1933" t="str">
        <f>"AQW454AZ"</f>
        <v>AQW454AZ</v>
      </c>
      <c r="B1933" t="str">
        <f>"AQW454AZ"</f>
        <v>AQW454AZ</v>
      </c>
    </row>
    <row r="1934" spans="1:2" x14ac:dyDescent="0.25">
      <c r="A1934" t="str">
        <f>"AQW454J"</f>
        <v>AQW454J</v>
      </c>
      <c r="B1934" t="str">
        <f>"AQW454"</f>
        <v>AQW454</v>
      </c>
    </row>
    <row r="1935" spans="1:2" x14ac:dyDescent="0.25">
      <c r="A1935" t="str">
        <f>"AQW610EHAJ"</f>
        <v>AQW610EHAJ</v>
      </c>
      <c r="B1935" t="str">
        <f>"AQW610EHA"</f>
        <v>AQW610EHA</v>
      </c>
    </row>
    <row r="1936" spans="1:2" x14ac:dyDescent="0.25">
      <c r="A1936" t="str">
        <f>"AQW610EHAXJ"</f>
        <v>AQW610EHAXJ</v>
      </c>
      <c r="B1936" t="str">
        <f>"AQW610EHAX"</f>
        <v>AQW610EHAX</v>
      </c>
    </row>
    <row r="1937" spans="1:2" x14ac:dyDescent="0.25">
      <c r="A1937" t="str">
        <f>"AQW610EHAZJ"</f>
        <v>AQW610EHAZJ</v>
      </c>
      <c r="B1937" t="str">
        <f>"AQW610EHAZ"</f>
        <v>AQW610EHAZ</v>
      </c>
    </row>
    <row r="1938" spans="1:2" x14ac:dyDescent="0.25">
      <c r="A1938" t="str">
        <f>"AQW610EHJ"</f>
        <v>AQW610EHJ</v>
      </c>
      <c r="B1938" t="str">
        <f>"AQW610EH"</f>
        <v>AQW610EH</v>
      </c>
    </row>
    <row r="1939" spans="1:2" x14ac:dyDescent="0.25">
      <c r="A1939" t="str">
        <f>"AQW610SJ"</f>
        <v>AQW610SJ</v>
      </c>
      <c r="B1939" t="str">
        <f>"AQW610S"</f>
        <v>AQW610S</v>
      </c>
    </row>
    <row r="1940" spans="1:2" x14ac:dyDescent="0.25">
      <c r="A1940" t="str">
        <f>"AQW610SXJ"</f>
        <v>AQW610SXJ</v>
      </c>
      <c r="B1940" t="str">
        <f>"AQW610SX"</f>
        <v>AQW610SX</v>
      </c>
    </row>
    <row r="1941" spans="1:2" x14ac:dyDescent="0.25">
      <c r="A1941" t="str">
        <f>"AQW610SZJ"</f>
        <v>AQW610SZJ</v>
      </c>
      <c r="B1941" t="str">
        <f>"AQW610SZ"</f>
        <v>AQW610SZ</v>
      </c>
    </row>
    <row r="1942" spans="1:2" x14ac:dyDescent="0.25">
      <c r="A1942" t="str">
        <f>"AQW612EHAJ"</f>
        <v>AQW612EHAJ</v>
      </c>
      <c r="B1942" t="str">
        <f>"AQW612EHA"</f>
        <v>AQW612EHA</v>
      </c>
    </row>
    <row r="1943" spans="1:2" x14ac:dyDescent="0.25">
      <c r="A1943" t="str">
        <f>"AQW612EHAXJ"</f>
        <v>AQW612EHAXJ</v>
      </c>
      <c r="B1943" t="str">
        <f>"AQW612EHAX"</f>
        <v>AQW612EHAX</v>
      </c>
    </row>
    <row r="1944" spans="1:2" x14ac:dyDescent="0.25">
      <c r="A1944" t="str">
        <f>"AQW612EHAZJ"</f>
        <v>AQW612EHAZJ</v>
      </c>
      <c r="B1944" t="str">
        <f>"AQW612EHAZ"</f>
        <v>AQW612EHAZ</v>
      </c>
    </row>
    <row r="1945" spans="1:2" x14ac:dyDescent="0.25">
      <c r="A1945" t="str">
        <f>"AQW612EHJ"</f>
        <v>AQW612EHJ</v>
      </c>
      <c r="B1945" t="str">
        <f>"AQW612EH"</f>
        <v>AQW612EH</v>
      </c>
    </row>
    <row r="1946" spans="1:2" x14ac:dyDescent="0.25">
      <c r="A1946" t="str">
        <f>"AQW612SJ"</f>
        <v>AQW612SJ</v>
      </c>
      <c r="B1946" t="str">
        <f>"AQW612S"</f>
        <v>AQW612S</v>
      </c>
    </row>
    <row r="1947" spans="1:2" x14ac:dyDescent="0.25">
      <c r="A1947" t="str">
        <f>"AQW612SXJ"</f>
        <v>AQW612SXJ</v>
      </c>
      <c r="B1947" t="str">
        <f>"AQW612SX"</f>
        <v>AQW612SX</v>
      </c>
    </row>
    <row r="1948" spans="1:2" x14ac:dyDescent="0.25">
      <c r="A1948" t="str">
        <f>"AQW612SZJ"</f>
        <v>AQW612SZJ</v>
      </c>
      <c r="B1948" t="str">
        <f>"AQW612SZ"</f>
        <v>AQW612SZ</v>
      </c>
    </row>
    <row r="1949" spans="1:2" x14ac:dyDescent="0.25">
      <c r="A1949" t="str">
        <f>"AQW614AJ"</f>
        <v>AQW614AJ</v>
      </c>
      <c r="B1949" t="str">
        <f>"AQW614A"</f>
        <v>AQW614A</v>
      </c>
    </row>
    <row r="1950" spans="1:2" x14ac:dyDescent="0.25">
      <c r="A1950" t="str">
        <f>"AQW614AZJ"</f>
        <v>AQW614AZJ</v>
      </c>
      <c r="B1950" t="str">
        <f>"AQW614AZ"</f>
        <v>AQW614AZ</v>
      </c>
    </row>
    <row r="1951" spans="1:2" x14ac:dyDescent="0.25">
      <c r="A1951" t="str">
        <f>"AQW614EAJ"</f>
        <v>AQW614EAJ</v>
      </c>
      <c r="B1951" t="str">
        <f>"AQW614EA"</f>
        <v>AQW614EA</v>
      </c>
    </row>
    <row r="1952" spans="1:2" x14ac:dyDescent="0.25">
      <c r="A1952" t="str">
        <f>"AQW614EAXJ"</f>
        <v>AQW614EAXJ</v>
      </c>
      <c r="B1952" t="str">
        <f>"AQW614EAX"</f>
        <v>AQW614EAX</v>
      </c>
    </row>
    <row r="1953" spans="1:2" x14ac:dyDescent="0.25">
      <c r="A1953" t="str">
        <f>"AQW614EHAJ"</f>
        <v>AQW614EHAJ</v>
      </c>
      <c r="B1953" t="str">
        <f>"AQW614EHA"</f>
        <v>AQW614EHA</v>
      </c>
    </row>
    <row r="1954" spans="1:2" x14ac:dyDescent="0.25">
      <c r="A1954" t="str">
        <f>"AQW614EHAXJ"</f>
        <v>AQW614EHAXJ</v>
      </c>
      <c r="B1954" t="str">
        <f>"AQW614EHAX"</f>
        <v>AQW614EHAX</v>
      </c>
    </row>
    <row r="1955" spans="1:2" x14ac:dyDescent="0.25">
      <c r="A1955" t="str">
        <f>"AQW614EHAZJ"</f>
        <v>AQW614EHAZJ</v>
      </c>
      <c r="B1955" t="str">
        <f>"AQW614EHAZ"</f>
        <v>AQW614EHAZ</v>
      </c>
    </row>
    <row r="1956" spans="1:2" x14ac:dyDescent="0.25">
      <c r="A1956" t="str">
        <f>"AQW614EHJ"</f>
        <v>AQW614EHJ</v>
      </c>
      <c r="B1956" t="str">
        <f>"AQW614EH"</f>
        <v>AQW614EH</v>
      </c>
    </row>
    <row r="1957" spans="1:2" x14ac:dyDescent="0.25">
      <c r="A1957" t="str">
        <f>"AQW614EJ"</f>
        <v>AQW614EJ</v>
      </c>
      <c r="B1957" t="str">
        <f>"AQW614E"</f>
        <v>AQW614E</v>
      </c>
    </row>
    <row r="1958" spans="1:2" x14ac:dyDescent="0.25">
      <c r="A1958" t="str">
        <f>"AQW614J"</f>
        <v>AQW614J</v>
      </c>
      <c r="B1958" t="str">
        <f>"AQW614"</f>
        <v>AQW614</v>
      </c>
    </row>
    <row r="1959" spans="1:2" x14ac:dyDescent="0.25">
      <c r="A1959" t="str">
        <f>"AQW654AJ"</f>
        <v>AQW654AJ</v>
      </c>
      <c r="B1959" t="str">
        <f>"AQW654A"</f>
        <v>AQW654A</v>
      </c>
    </row>
    <row r="1960" spans="1:2" x14ac:dyDescent="0.25">
      <c r="A1960" t="str">
        <f>"AQW654AXJ"</f>
        <v>AQW654AXJ</v>
      </c>
      <c r="B1960" t="str">
        <f>"AQW654AX"</f>
        <v>AQW654AX</v>
      </c>
    </row>
    <row r="1961" spans="1:2" x14ac:dyDescent="0.25">
      <c r="A1961" t="str">
        <f>"AQW654AZJ"</f>
        <v>AQW654AZJ</v>
      </c>
      <c r="B1961" t="str">
        <f>"AQW654AZ"</f>
        <v>AQW654AZ</v>
      </c>
    </row>
    <row r="1962" spans="1:2" x14ac:dyDescent="0.25">
      <c r="A1962" t="str">
        <f>"AQW654J"</f>
        <v>AQW654J</v>
      </c>
      <c r="B1962" t="str">
        <f>"AQW654"</f>
        <v>AQW654</v>
      </c>
    </row>
    <row r="1963" spans="1:2" x14ac:dyDescent="0.25">
      <c r="A1963" t="str">
        <f>"AQY210EHAT"</f>
        <v>AQY210EHAT</v>
      </c>
      <c r="B1963" t="str">
        <f>"AQY210EHA"</f>
        <v>AQY210EHA</v>
      </c>
    </row>
    <row r="1964" spans="1:2" x14ac:dyDescent="0.25">
      <c r="A1964" t="str">
        <f>"AQY210EHAXT"</f>
        <v>AQY210EHAXT</v>
      </c>
      <c r="B1964" t="str">
        <f>"AQY210EHAX"</f>
        <v>AQY210EHAX</v>
      </c>
    </row>
    <row r="1965" spans="1:2" x14ac:dyDescent="0.25">
      <c r="A1965" t="str">
        <f>"AQY210EHAZT"</f>
        <v>AQY210EHAZT</v>
      </c>
      <c r="B1965" t="str">
        <f>"AQY210EHAZ"</f>
        <v>AQY210EHAZ</v>
      </c>
    </row>
    <row r="1966" spans="1:2" x14ac:dyDescent="0.25">
      <c r="A1966" t="str">
        <f>"AQY210EHT"</f>
        <v>AQY210EHT</v>
      </c>
      <c r="B1966" t="str">
        <f>"AQY210EH"</f>
        <v>AQY210EH</v>
      </c>
    </row>
    <row r="1967" spans="1:2" x14ac:dyDescent="0.25">
      <c r="A1967" t="str">
        <f>"AQY210HLAT"</f>
        <v>AQY210HLAT</v>
      </c>
      <c r="B1967" t="str">
        <f>"AQY210HLA"</f>
        <v>AQY210HLA</v>
      </c>
    </row>
    <row r="1968" spans="1:2" x14ac:dyDescent="0.25">
      <c r="A1968" t="str">
        <f>"AQY210HLAXT"</f>
        <v>AQY210HLAXT</v>
      </c>
      <c r="B1968" t="str">
        <f>"AQY210HLAX"</f>
        <v>AQY210HLAX</v>
      </c>
    </row>
    <row r="1969" spans="1:2" x14ac:dyDescent="0.25">
      <c r="A1969" t="str">
        <f>"AQY210HLT"</f>
        <v>AQY210HLT</v>
      </c>
      <c r="B1969" t="str">
        <f>"AQY210HL"</f>
        <v>AQY210HL</v>
      </c>
    </row>
    <row r="1970" spans="1:2" x14ac:dyDescent="0.25">
      <c r="A1970" t="str">
        <f>"AQY210KSJ"</f>
        <v>AQY210KSJ</v>
      </c>
      <c r="B1970" t="str">
        <f>"AQY210KS"</f>
        <v>AQY210KS</v>
      </c>
    </row>
    <row r="1971" spans="1:2" x14ac:dyDescent="0.25">
      <c r="A1971" t="str">
        <f>"AQY210KSXJ"</f>
        <v>AQY210KSXJ</v>
      </c>
      <c r="B1971" t="str">
        <f>"AQY210KSX"</f>
        <v>AQY210KSX</v>
      </c>
    </row>
    <row r="1972" spans="1:2" x14ac:dyDescent="0.25">
      <c r="A1972" t="str">
        <f>"AQY210KSZ"</f>
        <v>AQY210KSZ</v>
      </c>
      <c r="B1972" t="str">
        <f>"AQY210KSZ"</f>
        <v>AQY210KSZ</v>
      </c>
    </row>
    <row r="1973" spans="1:2" x14ac:dyDescent="0.25">
      <c r="A1973" t="str">
        <f>"AQY210LSJ"</f>
        <v>AQY210LSJ</v>
      </c>
      <c r="B1973" t="str">
        <f>"AQY210LS"</f>
        <v>AQY210LS</v>
      </c>
    </row>
    <row r="1974" spans="1:2" x14ac:dyDescent="0.25">
      <c r="A1974" t="str">
        <f>"AQY210LSXJ"</f>
        <v>AQY210LSXJ</v>
      </c>
      <c r="B1974" t="str">
        <f>"AQY210LSX"</f>
        <v>AQY210LSX</v>
      </c>
    </row>
    <row r="1975" spans="1:2" x14ac:dyDescent="0.25">
      <c r="A1975" t="str">
        <f>"AQY210ST"</f>
        <v>AQY210ST</v>
      </c>
      <c r="B1975" t="str">
        <f>"AQY210S"</f>
        <v>AQY210S</v>
      </c>
    </row>
    <row r="1976" spans="1:2" x14ac:dyDescent="0.25">
      <c r="A1976" t="str">
        <f>"AQY210SXT"</f>
        <v>AQY210SXT</v>
      </c>
      <c r="B1976" t="str">
        <f>"AQY210SX"</f>
        <v>AQY210SX</v>
      </c>
    </row>
    <row r="1977" spans="1:2" x14ac:dyDescent="0.25">
      <c r="A1977" t="str">
        <f>"AQY210SZT"</f>
        <v>AQY210SZT</v>
      </c>
      <c r="B1977" t="str">
        <f>"AQY210SZ"</f>
        <v>AQY210SZ</v>
      </c>
    </row>
    <row r="1978" spans="1:2" x14ac:dyDescent="0.25">
      <c r="A1978" t="str">
        <f>"AQY211EH"</f>
        <v>AQY211EH</v>
      </c>
      <c r="B1978" t="str">
        <f>"AQY211EH"</f>
        <v>AQY211EH</v>
      </c>
    </row>
    <row r="1979" spans="1:2" x14ac:dyDescent="0.25">
      <c r="A1979" t="str">
        <f>"AQY211EHA"</f>
        <v>AQY211EHA</v>
      </c>
      <c r="B1979" t="str">
        <f>"AQY211EHA"</f>
        <v>AQY211EHA</v>
      </c>
    </row>
    <row r="1980" spans="1:2" x14ac:dyDescent="0.25">
      <c r="A1980" t="str">
        <f>"AQY211EHAX"</f>
        <v>AQY211EHAX</v>
      </c>
      <c r="B1980" t="str">
        <f>"AQY211EHAX"</f>
        <v>AQY211EHAX</v>
      </c>
    </row>
    <row r="1981" spans="1:2" x14ac:dyDescent="0.25">
      <c r="A1981" t="str">
        <f>"AQY211EHAZ"</f>
        <v>AQY211EHAZ</v>
      </c>
      <c r="B1981" t="str">
        <f>"AQY211EHAZ"</f>
        <v>AQY211EHAZ</v>
      </c>
    </row>
    <row r="1982" spans="1:2" x14ac:dyDescent="0.25">
      <c r="A1982" t="str">
        <f>"AQY211G2S"</f>
        <v>AQY211G2S</v>
      </c>
      <c r="B1982" t="str">
        <f>"AQY211G2S"</f>
        <v>AQY211G2S</v>
      </c>
    </row>
    <row r="1983" spans="1:2" x14ac:dyDescent="0.25">
      <c r="A1983" t="str">
        <f>"AQY211G2SX"</f>
        <v>AQY211G2SX</v>
      </c>
      <c r="B1983" t="str">
        <f>"AQY211G2SX"</f>
        <v>AQY211G2SX</v>
      </c>
    </row>
    <row r="1984" spans="1:2" x14ac:dyDescent="0.25">
      <c r="A1984" t="str">
        <f>"AQY211G2SZ"</f>
        <v>AQY211G2SZ</v>
      </c>
      <c r="B1984" t="str">
        <f>"AQY211G2SZ"</f>
        <v>AQY211G2SZ</v>
      </c>
    </row>
    <row r="1985" spans="1:2" x14ac:dyDescent="0.25">
      <c r="A1985" t="str">
        <f>"AQY212EHAT"</f>
        <v>AQY212EHAT</v>
      </c>
      <c r="B1985" t="str">
        <f>"AQY212EHA"</f>
        <v>AQY212EHA</v>
      </c>
    </row>
    <row r="1986" spans="1:2" x14ac:dyDescent="0.25">
      <c r="A1986" t="str">
        <f>"AQY212EHAXT"</f>
        <v>AQY212EHAXT</v>
      </c>
      <c r="B1986" t="str">
        <f>"AQY212EHAX"</f>
        <v>AQY212EHAX</v>
      </c>
    </row>
    <row r="1987" spans="1:2" x14ac:dyDescent="0.25">
      <c r="A1987" t="str">
        <f>"AQY212EHAZT"</f>
        <v>AQY212EHAZT</v>
      </c>
      <c r="B1987" t="str">
        <f>"AQY212EHAZ"</f>
        <v>AQY212EHAZ</v>
      </c>
    </row>
    <row r="1988" spans="1:2" x14ac:dyDescent="0.25">
      <c r="A1988" t="str">
        <f>"AQY212EHT"</f>
        <v>AQY212EHT</v>
      </c>
      <c r="B1988" t="str">
        <f>"AQY212EH"</f>
        <v>AQY212EH</v>
      </c>
    </row>
    <row r="1989" spans="1:2" x14ac:dyDescent="0.25">
      <c r="A1989" t="str">
        <f>"AQY212FG2S"</f>
        <v>AQY212FG2S</v>
      </c>
      <c r="B1989" t="str">
        <f>"AQY212FG2S"</f>
        <v>AQY212FG2S</v>
      </c>
    </row>
    <row r="1990" spans="1:2" x14ac:dyDescent="0.25">
      <c r="A1990" t="str">
        <f>"AQY212FG2SX"</f>
        <v>AQY212FG2SX</v>
      </c>
      <c r="B1990" t="str">
        <f>"AQY212FG2SX"</f>
        <v>AQY212FG2SX</v>
      </c>
    </row>
    <row r="1991" spans="1:2" x14ac:dyDescent="0.25">
      <c r="A1991" t="str">
        <f>"AQY212FG2SZ"</f>
        <v>AQY212FG2SZ</v>
      </c>
      <c r="B1991" t="str">
        <f>"AQY212FG2SZ"</f>
        <v>AQY212FG2SZ</v>
      </c>
    </row>
    <row r="1992" spans="1:2" x14ac:dyDescent="0.25">
      <c r="A1992" t="str">
        <f>"AQY212G2SJ"</f>
        <v>AQY212G2SJ</v>
      </c>
      <c r="B1992" t="str">
        <f>"AQY212G2S"</f>
        <v>AQY212G2S</v>
      </c>
    </row>
    <row r="1993" spans="1:2" x14ac:dyDescent="0.25">
      <c r="A1993" t="str">
        <f>"AQY212G2SXJ"</f>
        <v>AQY212G2SXJ</v>
      </c>
      <c r="B1993" t="str">
        <f>"AQY212G2SX"</f>
        <v>AQY212G2SX</v>
      </c>
    </row>
    <row r="1994" spans="1:2" x14ac:dyDescent="0.25">
      <c r="A1994" t="str">
        <f>"AQY212G2SZ"</f>
        <v>AQY212G2SZ</v>
      </c>
      <c r="B1994" t="str">
        <f>"AQY212G2SZ"</f>
        <v>AQY212G2SZ</v>
      </c>
    </row>
    <row r="1995" spans="1:2" x14ac:dyDescent="0.25">
      <c r="A1995" t="str">
        <f>"AQY212GH"</f>
        <v>AQY212GH</v>
      </c>
      <c r="B1995" t="str">
        <f>"AQY212GH"</f>
        <v>AQY212GH</v>
      </c>
    </row>
    <row r="1996" spans="1:2" x14ac:dyDescent="0.25">
      <c r="A1996" t="str">
        <f>"AQY212GHA"</f>
        <v>AQY212GHA</v>
      </c>
      <c r="B1996" t="str">
        <f>"AQY212GHA"</f>
        <v>AQY212GHA</v>
      </c>
    </row>
    <row r="1997" spans="1:2" x14ac:dyDescent="0.25">
      <c r="A1997" t="str">
        <f>"AQY212GHAX"</f>
        <v>AQY212GHAX</v>
      </c>
      <c r="B1997" t="str">
        <f>"AQY212GHAX"</f>
        <v>AQY212GHAX</v>
      </c>
    </row>
    <row r="1998" spans="1:2" x14ac:dyDescent="0.25">
      <c r="A1998" t="str">
        <f>"AQY212GS"</f>
        <v>AQY212GS</v>
      </c>
      <c r="B1998" t="str">
        <f>"AQY212GS"</f>
        <v>AQY212GS</v>
      </c>
    </row>
    <row r="1999" spans="1:2" x14ac:dyDescent="0.25">
      <c r="A1999" t="str">
        <f>"AQY212GSX"</f>
        <v>AQY212GSX</v>
      </c>
      <c r="B1999" t="str">
        <f>"AQY212GSX"</f>
        <v>AQY212GSX</v>
      </c>
    </row>
    <row r="2000" spans="1:2" x14ac:dyDescent="0.25">
      <c r="A2000" t="str">
        <f>"AQY212GSZ"</f>
        <v>AQY212GSZ</v>
      </c>
      <c r="B2000" t="str">
        <f>"AQY212GSZ"</f>
        <v>AQY212GSZ</v>
      </c>
    </row>
    <row r="2001" spans="1:2" x14ac:dyDescent="0.25">
      <c r="A2001" t="str">
        <f>"AQY212ST"</f>
        <v>AQY212ST</v>
      </c>
      <c r="B2001" t="str">
        <f>"AQY212S"</f>
        <v>AQY212S</v>
      </c>
    </row>
    <row r="2002" spans="1:2" x14ac:dyDescent="0.25">
      <c r="A2002" t="str">
        <f>"AQY212SXT"</f>
        <v>AQY212SXT</v>
      </c>
      <c r="B2002" t="str">
        <f>"AQY212SX"</f>
        <v>AQY212SX</v>
      </c>
    </row>
    <row r="2003" spans="1:2" x14ac:dyDescent="0.25">
      <c r="A2003" t="str">
        <f>"AQY212SZT"</f>
        <v>AQY212SZT</v>
      </c>
      <c r="B2003" t="str">
        <f>"AQY212SZ"</f>
        <v>AQY212SZ</v>
      </c>
    </row>
    <row r="2004" spans="1:2" x14ac:dyDescent="0.25">
      <c r="A2004" t="str">
        <f>"AQY212V"</f>
        <v>AQY212V</v>
      </c>
      <c r="B2004" t="str">
        <f>"AQY212V"</f>
        <v>AQY212V</v>
      </c>
    </row>
    <row r="2005" spans="1:2" x14ac:dyDescent="0.25">
      <c r="A2005" t="str">
        <f>"AQY212V1Y"</f>
        <v>AQY212V1Y</v>
      </c>
      <c r="B2005" t="str">
        <f>"AQY212V1Y"</f>
        <v>AQY212V1Y</v>
      </c>
    </row>
    <row r="2006" spans="1:2" x14ac:dyDescent="0.25">
      <c r="A2006" t="str">
        <f>"AQY212VY"</f>
        <v>AQY212VY</v>
      </c>
      <c r="B2006" t="str">
        <f>"AQY212VY"</f>
        <v>AQY212VY</v>
      </c>
    </row>
    <row r="2007" spans="1:2" x14ac:dyDescent="0.25">
      <c r="A2007" t="str">
        <f>"AQY213EHAXJ"</f>
        <v>AQY213EHAXJ</v>
      </c>
      <c r="B2007" t="str">
        <f>"AQY213EHAX"</f>
        <v>AQY213EHAX</v>
      </c>
    </row>
    <row r="2008" spans="1:2" x14ac:dyDescent="0.25">
      <c r="A2008" t="str">
        <f>"AQY213EHJ"</f>
        <v>AQY213EHJ</v>
      </c>
      <c r="B2008" t="str">
        <f>"AQY213EH"</f>
        <v>AQY213EH</v>
      </c>
    </row>
    <row r="2009" spans="1:2" x14ac:dyDescent="0.25">
      <c r="A2009" t="str">
        <f>"AQY214EHAT"</f>
        <v>AQY214EHAT</v>
      </c>
      <c r="B2009" t="str">
        <f>"AQY214EHA"</f>
        <v>AQY214EHA</v>
      </c>
    </row>
    <row r="2010" spans="1:2" x14ac:dyDescent="0.25">
      <c r="A2010" t="str">
        <f>"AQY214EHAXT"</f>
        <v>AQY214EHAXT</v>
      </c>
      <c r="B2010" t="str">
        <f>"AQY214EHAX"</f>
        <v>AQY214EHAX</v>
      </c>
    </row>
    <row r="2011" spans="1:2" x14ac:dyDescent="0.25">
      <c r="A2011" t="str">
        <f>"AQY214EHAZT"</f>
        <v>AQY214EHAZT</v>
      </c>
      <c r="B2011" t="str">
        <f>"AQY214EHAZ"</f>
        <v>AQY214EHAZ</v>
      </c>
    </row>
    <row r="2012" spans="1:2" x14ac:dyDescent="0.25">
      <c r="A2012" t="str">
        <f>"AQY214EHT"</f>
        <v>AQY214EHT</v>
      </c>
      <c r="B2012" t="str">
        <f>"AQY214EH"</f>
        <v>AQY214EH</v>
      </c>
    </row>
    <row r="2013" spans="1:2" x14ac:dyDescent="0.25">
      <c r="A2013" t="str">
        <f>"AQY214ST"</f>
        <v>AQY214ST</v>
      </c>
      <c r="B2013" t="str">
        <f>"AQY214S"</f>
        <v>AQY214S</v>
      </c>
    </row>
    <row r="2014" spans="1:2" x14ac:dyDescent="0.25">
      <c r="A2014" t="str">
        <f>"AQY214SXT"</f>
        <v>AQY214SXT</v>
      </c>
      <c r="B2014" t="str">
        <f>"AQY214SX"</f>
        <v>AQY214SX</v>
      </c>
    </row>
    <row r="2015" spans="1:2" x14ac:dyDescent="0.25">
      <c r="A2015" t="str">
        <f>"AQY214SZT"</f>
        <v>AQY214SZT</v>
      </c>
      <c r="B2015" t="str">
        <f>"AQY214SZ"</f>
        <v>AQY214SZ</v>
      </c>
    </row>
    <row r="2016" spans="1:2" x14ac:dyDescent="0.25">
      <c r="A2016" t="str">
        <f>"AQY216EHAJ"</f>
        <v>AQY216EHAJ</v>
      </c>
      <c r="B2016" t="str">
        <f>"AQY216EHA"</f>
        <v>AQY216EHA</v>
      </c>
    </row>
    <row r="2017" spans="1:2" x14ac:dyDescent="0.25">
      <c r="A2017" t="str">
        <f>"AQY216EHAXJ"</f>
        <v>AQY216EHAXJ</v>
      </c>
      <c r="B2017" t="str">
        <f>"AQY216EHAX"</f>
        <v>AQY216EHAX</v>
      </c>
    </row>
    <row r="2018" spans="1:2" x14ac:dyDescent="0.25">
      <c r="A2018" t="str">
        <f>"AQY216EHAZJ"</f>
        <v>AQY216EHAZJ</v>
      </c>
      <c r="B2018" t="str">
        <f>"AQY216EHAZ"</f>
        <v>AQY216EHAZ</v>
      </c>
    </row>
    <row r="2019" spans="1:2" x14ac:dyDescent="0.25">
      <c r="A2019" t="str">
        <f>"AQY216EHJ"</f>
        <v>AQY216EHJ</v>
      </c>
      <c r="B2019" t="str">
        <f>"AQY216EH"</f>
        <v>AQY216EH</v>
      </c>
    </row>
    <row r="2020" spans="1:2" x14ac:dyDescent="0.25">
      <c r="A2020" t="str">
        <f>"AQY217GS"</f>
        <v>AQY217GS</v>
      </c>
      <c r="B2020" t="str">
        <f>"AQY217GS"</f>
        <v>AQY217GS</v>
      </c>
    </row>
    <row r="2021" spans="1:2" x14ac:dyDescent="0.25">
      <c r="A2021" t="str">
        <f>"AQY217GSX"</f>
        <v>AQY217GSX</v>
      </c>
      <c r="B2021" t="str">
        <f>"AQY217GSX"</f>
        <v>AQY217GSX</v>
      </c>
    </row>
    <row r="2022" spans="1:2" x14ac:dyDescent="0.25">
      <c r="A2022" t="str">
        <f>"AQY217GSZ"</f>
        <v>AQY217GSZ</v>
      </c>
      <c r="B2022" t="str">
        <f>"AQY217GSZ"</f>
        <v>AQY217GSZ</v>
      </c>
    </row>
    <row r="2023" spans="1:2" x14ac:dyDescent="0.25">
      <c r="A2023" t="str">
        <f>"AQY221FN2V"</f>
        <v>AQY221FN2V</v>
      </c>
      <c r="B2023" t="str">
        <f>"AQY221FN2V"</f>
        <v>AQY221FN2V</v>
      </c>
    </row>
    <row r="2024" spans="1:2" x14ac:dyDescent="0.25">
      <c r="A2024" t="str">
        <f>"AQY221FN2V1Y"</f>
        <v>AQY221FN2V1Y</v>
      </c>
      <c r="B2024" t="str">
        <f>"AQY221FN2V1Y"</f>
        <v>AQY221FN2V1Y</v>
      </c>
    </row>
    <row r="2025" spans="1:2" x14ac:dyDescent="0.25">
      <c r="A2025" t="str">
        <f>"AQY221FN2VW"</f>
        <v>AQY221FN2VW</v>
      </c>
      <c r="B2025" t="str">
        <f>"AQY221FN2VW"</f>
        <v>AQY221FN2VW</v>
      </c>
    </row>
    <row r="2026" spans="1:2" x14ac:dyDescent="0.25">
      <c r="A2026" t="str">
        <f>"AQY221FN2VY"</f>
        <v>AQY221FN2VY</v>
      </c>
      <c r="B2026" t="str">
        <f>"AQY221FN2VY"</f>
        <v>AQY221FN2VY</v>
      </c>
    </row>
    <row r="2027" spans="1:2" x14ac:dyDescent="0.25">
      <c r="A2027" t="str">
        <f>"AQY221FR2V"</f>
        <v>AQY221FR2V</v>
      </c>
      <c r="B2027" t="str">
        <f>"AQY221FR2V"</f>
        <v>AQY221FR2V</v>
      </c>
    </row>
    <row r="2028" spans="1:2" x14ac:dyDescent="0.25">
      <c r="A2028" t="str">
        <f>"AQY221FR2V1W"</f>
        <v>AQY221FR2V1W</v>
      </c>
      <c r="B2028" t="str">
        <f>"AQY221FR2V1W"</f>
        <v>AQY221FR2V1W</v>
      </c>
    </row>
    <row r="2029" spans="1:2" x14ac:dyDescent="0.25">
      <c r="A2029" t="str">
        <f>"AQY221FR2V1Y"</f>
        <v>AQY221FR2V1Y</v>
      </c>
      <c r="B2029" t="str">
        <f>"AQY221FR2V1Y"</f>
        <v>AQY221FR2V1Y</v>
      </c>
    </row>
    <row r="2030" spans="1:2" x14ac:dyDescent="0.25">
      <c r="A2030" t="str">
        <f>"AQY221FR2VW"</f>
        <v>AQY221FR2VW</v>
      </c>
      <c r="B2030" t="str">
        <f>"AQY221FR2VW"</f>
        <v>AQY221FR2VW</v>
      </c>
    </row>
    <row r="2031" spans="1:2" x14ac:dyDescent="0.25">
      <c r="A2031" t="str">
        <f>"AQY221FR2VY"</f>
        <v>AQY221FR2VY</v>
      </c>
      <c r="B2031" t="str">
        <f>"AQY221FR2VY"</f>
        <v>AQY221FR2VY</v>
      </c>
    </row>
    <row r="2032" spans="1:2" x14ac:dyDescent="0.25">
      <c r="A2032" t="str">
        <f>"AQY221N2M"</f>
        <v>AQY221N2M</v>
      </c>
      <c r="B2032" t="str">
        <f>"AQY221N2M"</f>
        <v>AQY221N2M</v>
      </c>
    </row>
    <row r="2033" spans="1:2" x14ac:dyDescent="0.25">
      <c r="A2033" t="str">
        <f>"AQY221N2M1W"</f>
        <v>AQY221N2M1W</v>
      </c>
      <c r="B2033" t="str">
        <f>"AQY221N2M1W"</f>
        <v>AQY221N2M1W</v>
      </c>
    </row>
    <row r="2034" spans="1:2" x14ac:dyDescent="0.25">
      <c r="A2034" t="str">
        <f>"AQY221N2M1Y"</f>
        <v>AQY221N2M1Y</v>
      </c>
      <c r="B2034" t="str">
        <f>"AQY221N2M1Y"</f>
        <v>AQY221N2M1Y</v>
      </c>
    </row>
    <row r="2035" spans="1:2" x14ac:dyDescent="0.25">
      <c r="A2035" t="str">
        <f>"AQY221N2MW"</f>
        <v>AQY221N2MW</v>
      </c>
      <c r="B2035" t="str">
        <f>"AQY221N2MW"</f>
        <v>AQY221N2MW</v>
      </c>
    </row>
    <row r="2036" spans="1:2" x14ac:dyDescent="0.25">
      <c r="A2036" t="str">
        <f>"AQY221N2MY"</f>
        <v>AQY221N2MY</v>
      </c>
      <c r="B2036" t="str">
        <f>"AQY221N2MY"</f>
        <v>AQY221N2MY</v>
      </c>
    </row>
    <row r="2037" spans="1:2" x14ac:dyDescent="0.25">
      <c r="A2037" t="str">
        <f>"AQY221N2SJ"</f>
        <v>AQY221N2SJ</v>
      </c>
      <c r="B2037" t="str">
        <f>"AQY221N2S"</f>
        <v>AQY221N2S</v>
      </c>
    </row>
    <row r="2038" spans="1:2" x14ac:dyDescent="0.25">
      <c r="A2038" t="str">
        <f>"AQY221N2SXJ"</f>
        <v>AQY221N2SXJ</v>
      </c>
      <c r="B2038" t="str">
        <f>"AQY221N2SX"</f>
        <v>AQY221N2SX</v>
      </c>
    </row>
    <row r="2039" spans="1:2" x14ac:dyDescent="0.25">
      <c r="A2039" t="str">
        <f>"AQY221N2SZJ"</f>
        <v>AQY221N2SZJ</v>
      </c>
      <c r="B2039" t="str">
        <f>"AQY221N2SZ"</f>
        <v>AQY221N2SZ</v>
      </c>
    </row>
    <row r="2040" spans="1:2" x14ac:dyDescent="0.25">
      <c r="A2040" t="str">
        <f>"AQY221N2T"</f>
        <v>AQY221N2T</v>
      </c>
      <c r="B2040" t="str">
        <f>"AQY221N2T"</f>
        <v>AQY221N2T</v>
      </c>
    </row>
    <row r="2041" spans="1:2" x14ac:dyDescent="0.25">
      <c r="A2041" t="str">
        <f>"AQY221N2TW"</f>
        <v>AQY221N2TW</v>
      </c>
      <c r="B2041" t="str">
        <f>"AQY221N2TW"</f>
        <v>AQY221N2TW</v>
      </c>
    </row>
    <row r="2042" spans="1:2" x14ac:dyDescent="0.25">
      <c r="A2042" t="str">
        <f>"AQY221N2TY"</f>
        <v>AQY221N2TY</v>
      </c>
      <c r="B2042" t="str">
        <f>"AQY221N2TY"</f>
        <v>AQY221N2TY</v>
      </c>
    </row>
    <row r="2043" spans="1:2" x14ac:dyDescent="0.25">
      <c r="A2043" t="str">
        <f>"AQY221N2V1YJ"</f>
        <v>AQY221N2V1YJ</v>
      </c>
      <c r="B2043" t="str">
        <f>"AQY221N2V1Y"</f>
        <v>AQY221N2V1Y</v>
      </c>
    </row>
    <row r="2044" spans="1:2" x14ac:dyDescent="0.25">
      <c r="A2044" t="str">
        <f>"AQY221N2VJ"</f>
        <v>AQY221N2VJ</v>
      </c>
      <c r="B2044" t="str">
        <f>"AQY221N2V"</f>
        <v>AQY221N2V</v>
      </c>
    </row>
    <row r="2045" spans="1:2" x14ac:dyDescent="0.25">
      <c r="A2045" t="str">
        <f>"AQY221N2VWJ"</f>
        <v>AQY221N2VWJ</v>
      </c>
      <c r="B2045" t="str">
        <f>"AQY221N2VW"</f>
        <v>AQY221N2VW</v>
      </c>
    </row>
    <row r="2046" spans="1:2" x14ac:dyDescent="0.25">
      <c r="A2046" t="str">
        <f>"AQY221N2VYJ"</f>
        <v>AQY221N2VYJ</v>
      </c>
      <c r="B2046" t="str">
        <f>"AQY221N2VY"</f>
        <v>AQY221N2VY</v>
      </c>
    </row>
    <row r="2047" spans="1:2" x14ac:dyDescent="0.25">
      <c r="A2047" t="str">
        <f>"AQY221N3M"</f>
        <v>AQY221N3M</v>
      </c>
      <c r="B2047" t="str">
        <f>"AQY221N3M"</f>
        <v>AQY221N3M</v>
      </c>
    </row>
    <row r="2048" spans="1:2" x14ac:dyDescent="0.25">
      <c r="A2048" t="str">
        <f>"AQY221N3M1W"</f>
        <v>AQY221N3M1W</v>
      </c>
      <c r="B2048" t="str">
        <f>"AQY221N3M1W"</f>
        <v>AQY221N3M1W</v>
      </c>
    </row>
    <row r="2049" spans="1:2" x14ac:dyDescent="0.25">
      <c r="A2049" t="str">
        <f>"AQY221N3M1Y"</f>
        <v>AQY221N3M1Y</v>
      </c>
      <c r="B2049" t="str">
        <f>"AQY221N3M1Y"</f>
        <v>AQY221N3M1Y</v>
      </c>
    </row>
    <row r="2050" spans="1:2" x14ac:dyDescent="0.25">
      <c r="A2050" t="str">
        <f>"AQY221N3MY"</f>
        <v>AQY221N3MY</v>
      </c>
      <c r="B2050" t="str">
        <f>"AQY221N3MY"</f>
        <v>AQY221N3MY</v>
      </c>
    </row>
    <row r="2051" spans="1:2" x14ac:dyDescent="0.25">
      <c r="A2051" t="str">
        <f>"AQY221N3T"</f>
        <v>AQY221N3T</v>
      </c>
      <c r="B2051" t="str">
        <f>"AQY221N3T"</f>
        <v>AQY221N3T</v>
      </c>
    </row>
    <row r="2052" spans="1:2" x14ac:dyDescent="0.25">
      <c r="A2052" t="str">
        <f>"AQY221N3TW"</f>
        <v>AQY221N3TW</v>
      </c>
      <c r="B2052" t="str">
        <f>"AQY221N3TW"</f>
        <v>AQY221N3TW</v>
      </c>
    </row>
    <row r="2053" spans="1:2" x14ac:dyDescent="0.25">
      <c r="A2053" t="str">
        <f>"AQY221N3TY"</f>
        <v>AQY221N3TY</v>
      </c>
      <c r="B2053" t="str">
        <f>"AQY221N3TY"</f>
        <v>AQY221N3TY</v>
      </c>
    </row>
    <row r="2054" spans="1:2" x14ac:dyDescent="0.25">
      <c r="A2054" t="str">
        <f>"AQY221N3V1Y"</f>
        <v>AQY221N3V1Y</v>
      </c>
      <c r="B2054" t="str">
        <f>"AQY221N3V1Y"</f>
        <v>AQY221N3V1Y</v>
      </c>
    </row>
    <row r="2055" spans="1:2" x14ac:dyDescent="0.25">
      <c r="A2055" t="str">
        <f>"AQY221N3VJ"</f>
        <v>AQY221N3VJ</v>
      </c>
      <c r="B2055" t="str">
        <f>"AQY221N3V"</f>
        <v>AQY221N3V</v>
      </c>
    </row>
    <row r="2056" spans="1:2" x14ac:dyDescent="0.25">
      <c r="A2056" t="str">
        <f>"AQY221N3VYJ"</f>
        <v>AQY221N3VYJ</v>
      </c>
      <c r="B2056" t="str">
        <f>"AQY221N3VY"</f>
        <v>AQY221N3VY</v>
      </c>
    </row>
    <row r="2057" spans="1:2" x14ac:dyDescent="0.25">
      <c r="A2057" t="str">
        <f>"AQY221N5T"</f>
        <v>AQY221N5T</v>
      </c>
      <c r="B2057" t="str">
        <f>"AQY221N5T"</f>
        <v>AQY221N5T</v>
      </c>
    </row>
    <row r="2058" spans="1:2" x14ac:dyDescent="0.25">
      <c r="A2058" t="str">
        <f>"AQY221N5TW"</f>
        <v>AQY221N5TW</v>
      </c>
      <c r="B2058" t="str">
        <f>"AQY221N5TW"</f>
        <v>AQY221N5TW</v>
      </c>
    </row>
    <row r="2059" spans="1:2" x14ac:dyDescent="0.25">
      <c r="A2059" t="str">
        <f>"AQY221N5TY"</f>
        <v>AQY221N5TY</v>
      </c>
      <c r="B2059" t="str">
        <f>"AQY221N5TY"</f>
        <v>AQY221N5TY</v>
      </c>
    </row>
    <row r="2060" spans="1:2" x14ac:dyDescent="0.25">
      <c r="A2060" t="str">
        <f>"AQY221N5V"</f>
        <v>AQY221N5V</v>
      </c>
      <c r="B2060" t="str">
        <f>"AQY221N5V"</f>
        <v>AQY221N5V</v>
      </c>
    </row>
    <row r="2061" spans="1:2" x14ac:dyDescent="0.25">
      <c r="A2061" t="str">
        <f>"AQY221N5V1Y"</f>
        <v>AQY221N5V1Y</v>
      </c>
      <c r="B2061" t="str">
        <f>"AQY221N5V1Y"</f>
        <v>AQY221N5V1Y</v>
      </c>
    </row>
    <row r="2062" spans="1:2" x14ac:dyDescent="0.25">
      <c r="A2062" t="str">
        <f>"AQY221N5VW"</f>
        <v>AQY221N5VW</v>
      </c>
      <c r="B2062" t="str">
        <f>"AQY221N5VW"</f>
        <v>AQY221N5VW</v>
      </c>
    </row>
    <row r="2063" spans="1:2" x14ac:dyDescent="0.25">
      <c r="A2063" t="str">
        <f>"AQY221N5VY"</f>
        <v>AQY221N5VY</v>
      </c>
      <c r="B2063" t="str">
        <f>"AQY221N5VY"</f>
        <v>AQY221N5VY</v>
      </c>
    </row>
    <row r="2064" spans="1:2" x14ac:dyDescent="0.25">
      <c r="A2064" t="str">
        <f>"AQY221R2M"</f>
        <v>AQY221R2M</v>
      </c>
      <c r="B2064" t="str">
        <f>"AQY221R2M"</f>
        <v>AQY221R2M</v>
      </c>
    </row>
    <row r="2065" spans="1:2" x14ac:dyDescent="0.25">
      <c r="A2065" t="str">
        <f>"AQY221R2M1W"</f>
        <v>AQY221R2M1W</v>
      </c>
      <c r="B2065" t="str">
        <f>"AQY221R2M1W"</f>
        <v>AQY221R2M1W</v>
      </c>
    </row>
    <row r="2066" spans="1:2" x14ac:dyDescent="0.25">
      <c r="A2066" t="str">
        <f>"AQY221R2M1Y"</f>
        <v>AQY221R2M1Y</v>
      </c>
      <c r="B2066" t="str">
        <f>"AQY221R2M1Y"</f>
        <v>AQY221R2M1Y</v>
      </c>
    </row>
    <row r="2067" spans="1:2" x14ac:dyDescent="0.25">
      <c r="A2067" t="str">
        <f>"AQY221R2MW"</f>
        <v>AQY221R2MW</v>
      </c>
      <c r="B2067" t="str">
        <f>"AQY221R2MW"</f>
        <v>AQY221R2MW</v>
      </c>
    </row>
    <row r="2068" spans="1:2" x14ac:dyDescent="0.25">
      <c r="A2068" t="str">
        <f>"AQY221R2MY"</f>
        <v>AQY221R2MY</v>
      </c>
      <c r="B2068" t="str">
        <f>"AQY221R2MY"</f>
        <v>AQY221R2MY</v>
      </c>
    </row>
    <row r="2069" spans="1:2" x14ac:dyDescent="0.25">
      <c r="A2069" t="str">
        <f>"AQY221R2SJ"</f>
        <v>AQY221R2SJ</v>
      </c>
      <c r="B2069" t="str">
        <f>"AQY221R2S"</f>
        <v>AQY221R2S</v>
      </c>
    </row>
    <row r="2070" spans="1:2" x14ac:dyDescent="0.25">
      <c r="A2070" t="str">
        <f>"AQY221R2SXJ"</f>
        <v>AQY221R2SXJ</v>
      </c>
      <c r="B2070" t="str">
        <f>"AQY221R2SX"</f>
        <v>AQY221R2SX</v>
      </c>
    </row>
    <row r="2071" spans="1:2" x14ac:dyDescent="0.25">
      <c r="A2071" t="str">
        <f>"AQY221R2SZJ"</f>
        <v>AQY221R2SZJ</v>
      </c>
      <c r="B2071" t="str">
        <f>"AQY221R2SZ"</f>
        <v>AQY221R2SZ</v>
      </c>
    </row>
    <row r="2072" spans="1:2" x14ac:dyDescent="0.25">
      <c r="A2072" t="str">
        <f>"AQY221R2T"</f>
        <v>AQY221R2T</v>
      </c>
      <c r="B2072" t="str">
        <f>"AQY221R2T"</f>
        <v>AQY221R2T</v>
      </c>
    </row>
    <row r="2073" spans="1:2" x14ac:dyDescent="0.25">
      <c r="A2073" t="str">
        <f>"AQY221R2TW"</f>
        <v>AQY221R2TW</v>
      </c>
      <c r="B2073" t="str">
        <f>"AQY221R2TW"</f>
        <v>AQY221R2TW</v>
      </c>
    </row>
    <row r="2074" spans="1:2" x14ac:dyDescent="0.25">
      <c r="A2074" t="str">
        <f>"AQY221R2TY"</f>
        <v>AQY221R2TY</v>
      </c>
      <c r="B2074" t="str">
        <f>"AQY221R2TY"</f>
        <v>AQY221R2TY</v>
      </c>
    </row>
    <row r="2075" spans="1:2" x14ac:dyDescent="0.25">
      <c r="A2075" t="str">
        <f>"AQY221R2V1Y"</f>
        <v>AQY221R2V1Y</v>
      </c>
      <c r="B2075" t="str">
        <f>"AQY221R2V1Y"</f>
        <v>AQY221R2V1Y</v>
      </c>
    </row>
    <row r="2076" spans="1:2" x14ac:dyDescent="0.25">
      <c r="A2076" t="str">
        <f>"AQY221R2VJ"</f>
        <v>AQY221R2VJ</v>
      </c>
      <c r="B2076" t="str">
        <f>"AQY221R2V"</f>
        <v>AQY221R2V</v>
      </c>
    </row>
    <row r="2077" spans="1:2" x14ac:dyDescent="0.25">
      <c r="A2077" t="str">
        <f>"AQY221R2VWJ"</f>
        <v>AQY221R2VWJ</v>
      </c>
      <c r="B2077" t="str">
        <f>"AQY221R2VW"</f>
        <v>AQY221R2VW</v>
      </c>
    </row>
    <row r="2078" spans="1:2" x14ac:dyDescent="0.25">
      <c r="A2078" t="str">
        <f>"AQY221R2VYJ"</f>
        <v>AQY221R2VYJ</v>
      </c>
      <c r="B2078" t="str">
        <f>"AQY221R2VY"</f>
        <v>AQY221R2VY</v>
      </c>
    </row>
    <row r="2079" spans="1:2" x14ac:dyDescent="0.25">
      <c r="A2079" t="str">
        <f>"AQY221R4V"</f>
        <v>AQY221R4V</v>
      </c>
      <c r="B2079" t="str">
        <f>"AQY221R4V"</f>
        <v>AQY221R4V</v>
      </c>
    </row>
    <row r="2080" spans="1:2" x14ac:dyDescent="0.25">
      <c r="A2080" t="str">
        <f>"AQY221R4V1W"</f>
        <v>AQY221R4V1W</v>
      </c>
      <c r="B2080" t="str">
        <f>"AQY221R4V1W"</f>
        <v>AQY221R4V1W</v>
      </c>
    </row>
    <row r="2081" spans="1:2" x14ac:dyDescent="0.25">
      <c r="A2081" t="str">
        <f>"AQY221R4V1Y"</f>
        <v>AQY221R4V1Y</v>
      </c>
      <c r="B2081" t="str">
        <f>"AQY221R4V1Y"</f>
        <v>AQY221R4V1Y</v>
      </c>
    </row>
    <row r="2082" spans="1:2" x14ac:dyDescent="0.25">
      <c r="A2082" t="str">
        <f>"AQY221R4VW"</f>
        <v>AQY221R4VW</v>
      </c>
      <c r="B2082" t="str">
        <f>"AQY221R4VW"</f>
        <v>AQY221R4VW</v>
      </c>
    </row>
    <row r="2083" spans="1:2" x14ac:dyDescent="0.25">
      <c r="A2083" t="str">
        <f>"AQY221R4VY"</f>
        <v>AQY221R4VY</v>
      </c>
      <c r="B2083" t="str">
        <f>"AQY221R4VY"</f>
        <v>AQY221R4VY</v>
      </c>
    </row>
    <row r="2084" spans="1:2" x14ac:dyDescent="0.25">
      <c r="A2084" t="str">
        <f>"AQY221R6T"</f>
        <v>AQY221R6T</v>
      </c>
      <c r="B2084" t="str">
        <f>"AQY221R6T"</f>
        <v>AQY221R6T</v>
      </c>
    </row>
    <row r="2085" spans="1:2" x14ac:dyDescent="0.25">
      <c r="A2085" t="str">
        <f>"AQY221R6TW"</f>
        <v>AQY221R6TW</v>
      </c>
      <c r="B2085" t="str">
        <f>"AQY221R6TW"</f>
        <v>AQY221R6TW</v>
      </c>
    </row>
    <row r="2086" spans="1:2" x14ac:dyDescent="0.25">
      <c r="A2086" t="str">
        <f>"AQY221R6TY"</f>
        <v>AQY221R6TY</v>
      </c>
      <c r="B2086" t="str">
        <f>"AQY221R6TY"</f>
        <v>AQY221R6TY</v>
      </c>
    </row>
    <row r="2087" spans="1:2" x14ac:dyDescent="0.25">
      <c r="A2087" t="str">
        <f>"AQY221R6V"</f>
        <v>AQY221R6V</v>
      </c>
      <c r="B2087" t="str">
        <f>"AQY221R6V"</f>
        <v>AQY221R6V</v>
      </c>
    </row>
    <row r="2088" spans="1:2" x14ac:dyDescent="0.25">
      <c r="A2088" t="str">
        <f>"AQY221R6V1Y"</f>
        <v>AQY221R6V1Y</v>
      </c>
      <c r="B2088" t="str">
        <f>"AQY221R6V1Y"</f>
        <v>AQY221R6V1Y</v>
      </c>
    </row>
    <row r="2089" spans="1:2" x14ac:dyDescent="0.25">
      <c r="A2089" t="str">
        <f>"AQY221R6VW"</f>
        <v>AQY221R6VW</v>
      </c>
      <c r="B2089" t="str">
        <f>"AQY221R6VW"</f>
        <v>AQY221R6VW</v>
      </c>
    </row>
    <row r="2090" spans="1:2" x14ac:dyDescent="0.25">
      <c r="A2090" t="str">
        <f>"AQY221R6VY"</f>
        <v>AQY221R6VY</v>
      </c>
      <c r="B2090" t="str">
        <f>"AQY221R6VY"</f>
        <v>AQY221R6VY</v>
      </c>
    </row>
    <row r="2091" spans="1:2" x14ac:dyDescent="0.25">
      <c r="A2091" t="str">
        <f>"AQY222R1SJ"</f>
        <v>AQY222R1SJ</v>
      </c>
      <c r="B2091" t="str">
        <f>"AQY222R1S"</f>
        <v>AQY222R1S</v>
      </c>
    </row>
    <row r="2092" spans="1:2" x14ac:dyDescent="0.25">
      <c r="A2092" t="str">
        <f>"AQY222R1SXJ"</f>
        <v>AQY222R1SXJ</v>
      </c>
      <c r="B2092" t="str">
        <f>"AQY222R1SX"</f>
        <v>AQY222R1SX</v>
      </c>
    </row>
    <row r="2093" spans="1:2" x14ac:dyDescent="0.25">
      <c r="A2093" t="str">
        <f>"AQY222R1SZ"</f>
        <v>AQY222R1SZ</v>
      </c>
      <c r="B2093" t="str">
        <f>"AQY222R1SZ"</f>
        <v>AQY222R1SZ</v>
      </c>
    </row>
    <row r="2094" spans="1:2" x14ac:dyDescent="0.25">
      <c r="A2094" t="str">
        <f>"AQY222R2T"</f>
        <v>AQY222R2T</v>
      </c>
      <c r="B2094" t="str">
        <f>"AQY222R2T"</f>
        <v>AQY222R2T</v>
      </c>
    </row>
    <row r="2095" spans="1:2" x14ac:dyDescent="0.25">
      <c r="A2095" t="str">
        <f>"AQY222R2TW"</f>
        <v>AQY222R2TW</v>
      </c>
      <c r="B2095" t="str">
        <f>"AQY222R2TW"</f>
        <v>AQY222R2TW</v>
      </c>
    </row>
    <row r="2096" spans="1:2" x14ac:dyDescent="0.25">
      <c r="A2096" t="str">
        <f>"AQY222R2TY"</f>
        <v>AQY222R2TY</v>
      </c>
      <c r="B2096" t="str">
        <f>"AQY222R2TY"</f>
        <v>AQY222R2TY</v>
      </c>
    </row>
    <row r="2097" spans="1:2" x14ac:dyDescent="0.25">
      <c r="A2097" t="str">
        <f>"AQY222R2V"</f>
        <v>AQY222R2V</v>
      </c>
      <c r="B2097" t="str">
        <f>"AQY222R2V"</f>
        <v>AQY222R2V</v>
      </c>
    </row>
    <row r="2098" spans="1:2" x14ac:dyDescent="0.25">
      <c r="A2098" t="str">
        <f>"AQY222R2V1Y"</f>
        <v>AQY222R2V1Y</v>
      </c>
      <c r="B2098" t="str">
        <f>"AQY222R2V1Y"</f>
        <v>AQY222R2V1Y</v>
      </c>
    </row>
    <row r="2099" spans="1:2" x14ac:dyDescent="0.25">
      <c r="A2099" t="str">
        <f>"AQY222R2VW"</f>
        <v>AQY222R2VW</v>
      </c>
      <c r="B2099" t="str">
        <f>"AQY222R2VW"</f>
        <v>AQY222R2VW</v>
      </c>
    </row>
    <row r="2100" spans="1:2" x14ac:dyDescent="0.25">
      <c r="A2100" t="str">
        <f>"AQY222R2VY"</f>
        <v>AQY222R2VY</v>
      </c>
      <c r="B2100" t="str">
        <f>"AQY222R2VY"</f>
        <v>AQY222R2VY</v>
      </c>
    </row>
    <row r="2101" spans="1:2" x14ac:dyDescent="0.25">
      <c r="A2101" t="str">
        <f>"AQY224NSJ"</f>
        <v>AQY224NSJ</v>
      </c>
      <c r="B2101" t="str">
        <f>"AQY224NS"</f>
        <v>AQY224NS</v>
      </c>
    </row>
    <row r="2102" spans="1:2" x14ac:dyDescent="0.25">
      <c r="A2102" t="str">
        <f>"AQY224NSXJ"</f>
        <v>AQY224NSXJ</v>
      </c>
      <c r="B2102" t="str">
        <f>"AQY224NSX"</f>
        <v>AQY224NSX</v>
      </c>
    </row>
    <row r="2103" spans="1:2" x14ac:dyDescent="0.25">
      <c r="A2103" t="str">
        <f>"AQY224NSZJ"</f>
        <v>AQY224NSZJ</v>
      </c>
      <c r="B2103" t="str">
        <f>"AQY224NSZ"</f>
        <v>AQY224NSZ</v>
      </c>
    </row>
    <row r="2104" spans="1:2" x14ac:dyDescent="0.25">
      <c r="A2104" t="str">
        <f>"AQY225R1SJ"</f>
        <v>AQY225R1SJ</v>
      </c>
      <c r="B2104" t="str">
        <f>"AQY225R1S"</f>
        <v>AQY225R1S</v>
      </c>
    </row>
    <row r="2105" spans="1:2" x14ac:dyDescent="0.25">
      <c r="A2105" t="str">
        <f>"AQY225R1SXJ"</f>
        <v>AQY225R1SXJ</v>
      </c>
      <c r="B2105" t="str">
        <f>"AQY225R1SX"</f>
        <v>AQY225R1SX</v>
      </c>
    </row>
    <row r="2106" spans="1:2" x14ac:dyDescent="0.25">
      <c r="A2106" t="str">
        <f>"AQY225R2SJ"</f>
        <v>AQY225R2SJ</v>
      </c>
      <c r="B2106" t="str">
        <f>"AQY225R2S"</f>
        <v>AQY225R2S</v>
      </c>
    </row>
    <row r="2107" spans="1:2" x14ac:dyDescent="0.25">
      <c r="A2107" t="str">
        <f>"AQY225R2SXJ"</f>
        <v>AQY225R2SXJ</v>
      </c>
      <c r="B2107" t="str">
        <f>"AQY225R2SX"</f>
        <v>AQY225R2SX</v>
      </c>
    </row>
    <row r="2108" spans="1:2" x14ac:dyDescent="0.25">
      <c r="A2108" t="str">
        <f>"AQY225R2SZ"</f>
        <v>AQY225R2SZ</v>
      </c>
      <c r="B2108" t="str">
        <f>"AQY225R2SZ"</f>
        <v>AQY225R2SZ</v>
      </c>
    </row>
    <row r="2109" spans="1:2" x14ac:dyDescent="0.25">
      <c r="A2109" t="str">
        <f>"AQY225R2TY"</f>
        <v>AQY225R2TY</v>
      </c>
      <c r="B2109" t="str">
        <f>"AQY225R2TY"</f>
        <v>AQY225R2TY</v>
      </c>
    </row>
    <row r="2110" spans="1:2" x14ac:dyDescent="0.25">
      <c r="A2110" t="str">
        <f>"AQY225R2V1Y"</f>
        <v>AQY225R2V1Y</v>
      </c>
      <c r="B2110" t="str">
        <f>"AQY225R2V1Y"</f>
        <v>AQY225R2V1Y</v>
      </c>
    </row>
    <row r="2111" spans="1:2" x14ac:dyDescent="0.25">
      <c r="A2111" t="str">
        <f>"AQY225R2VJ"</f>
        <v>AQY225R2VJ</v>
      </c>
      <c r="B2111" t="str">
        <f>"AQY225R2V"</f>
        <v>AQY225R2V</v>
      </c>
    </row>
    <row r="2112" spans="1:2" x14ac:dyDescent="0.25">
      <c r="A2112" t="str">
        <f>"AQY225R2VYJ"</f>
        <v>AQY225R2VYJ</v>
      </c>
      <c r="B2112" t="str">
        <f>"AQY225R2VY"</f>
        <v>AQY225R2VY</v>
      </c>
    </row>
    <row r="2113" spans="1:2" x14ac:dyDescent="0.25">
      <c r="A2113" t="str">
        <f>"AQY225R3T"</f>
        <v>AQY225R3T</v>
      </c>
      <c r="B2113" t="str">
        <f>"AQY225R3T"</f>
        <v>AQY225R3T</v>
      </c>
    </row>
    <row r="2114" spans="1:2" x14ac:dyDescent="0.25">
      <c r="A2114" t="str">
        <f>"AQY225R3TW"</f>
        <v>AQY225R3TW</v>
      </c>
      <c r="B2114" t="str">
        <f>"AQY225R3TW"</f>
        <v>AQY225R3TW</v>
      </c>
    </row>
    <row r="2115" spans="1:2" x14ac:dyDescent="0.25">
      <c r="A2115" t="str">
        <f>"AQY225R3TY"</f>
        <v>AQY225R3TY</v>
      </c>
      <c r="B2115" t="str">
        <f>"AQY225R3TY"</f>
        <v>AQY225R3TY</v>
      </c>
    </row>
    <row r="2116" spans="1:2" x14ac:dyDescent="0.25">
      <c r="A2116" t="str">
        <f>"AQY225R3V"</f>
        <v>AQY225R3V</v>
      </c>
      <c r="B2116" t="str">
        <f>"AQY225R3V"</f>
        <v>AQY225R3V</v>
      </c>
    </row>
    <row r="2117" spans="1:2" x14ac:dyDescent="0.25">
      <c r="A2117" t="str">
        <f>"AQY225R3V1Y"</f>
        <v>AQY225R3V1Y</v>
      </c>
      <c r="B2117" t="str">
        <f>"AQY225R3V1Y"</f>
        <v>AQY225R3V1Y</v>
      </c>
    </row>
    <row r="2118" spans="1:2" x14ac:dyDescent="0.25">
      <c r="A2118" t="str">
        <f>"AQY225R3VW"</f>
        <v>AQY225R3VW</v>
      </c>
      <c r="B2118" t="str">
        <f>"AQY225R3VW"</f>
        <v>AQY225R3VW</v>
      </c>
    </row>
    <row r="2119" spans="1:2" x14ac:dyDescent="0.25">
      <c r="A2119" t="str">
        <f>"AQY225R3VY"</f>
        <v>AQY225R3VY</v>
      </c>
      <c r="B2119" t="str">
        <f>"AQY225R3VY"</f>
        <v>AQY225R3VY</v>
      </c>
    </row>
    <row r="2120" spans="1:2" x14ac:dyDescent="0.25">
      <c r="A2120" t="str">
        <f>"AQY230S"</f>
        <v>AQY230S</v>
      </c>
      <c r="B2120" t="str">
        <f>"AQY230S"</f>
        <v>AQY230S</v>
      </c>
    </row>
    <row r="2121" spans="1:2" x14ac:dyDescent="0.25">
      <c r="A2121" t="str">
        <f>"AQY230SX"</f>
        <v>AQY230SX</v>
      </c>
      <c r="B2121" t="str">
        <f>"AQY230SX"</f>
        <v>AQY230SX</v>
      </c>
    </row>
    <row r="2122" spans="1:2" x14ac:dyDescent="0.25">
      <c r="A2122" t="str">
        <f>"AQY230SZ"</f>
        <v>AQY230SZ</v>
      </c>
      <c r="B2122" t="str">
        <f>"AQY230SZ"</f>
        <v>AQY230SZ</v>
      </c>
    </row>
    <row r="2123" spans="1:2" x14ac:dyDescent="0.25">
      <c r="A2123" t="str">
        <f>"AQY232SJ"</f>
        <v>AQY232SJ</v>
      </c>
      <c r="B2123" t="str">
        <f>"AQY232S"</f>
        <v>AQY232S</v>
      </c>
    </row>
    <row r="2124" spans="1:2" x14ac:dyDescent="0.25">
      <c r="A2124" t="str">
        <f>"AQY232SXJ"</f>
        <v>AQY232SXJ</v>
      </c>
      <c r="B2124" t="str">
        <f>"AQY232SX"</f>
        <v>AQY232SX</v>
      </c>
    </row>
    <row r="2125" spans="1:2" x14ac:dyDescent="0.25">
      <c r="A2125" t="str">
        <f>"AQY232SZJ"</f>
        <v>AQY232SZJ</v>
      </c>
      <c r="B2125" t="str">
        <f>"AQY232SZ"</f>
        <v>AQY232SZ</v>
      </c>
    </row>
    <row r="2126" spans="1:2" x14ac:dyDescent="0.25">
      <c r="A2126" t="str">
        <f>"AQY234S"</f>
        <v>AQY234S</v>
      </c>
      <c r="B2126" t="str">
        <f>"AQY234S"</f>
        <v>AQY234S</v>
      </c>
    </row>
    <row r="2127" spans="1:2" x14ac:dyDescent="0.25">
      <c r="A2127" t="str">
        <f>"AQY234SX"</f>
        <v>AQY234SX</v>
      </c>
      <c r="B2127" t="str">
        <f>"AQY234SX"</f>
        <v>AQY234SX</v>
      </c>
    </row>
    <row r="2128" spans="1:2" x14ac:dyDescent="0.25">
      <c r="A2128" t="str">
        <f>"AQY234SZ"</f>
        <v>AQY234SZ</v>
      </c>
      <c r="B2128" t="str">
        <f>"AQY234SZ"</f>
        <v>AQY234SZ</v>
      </c>
    </row>
    <row r="2129" spans="1:2" x14ac:dyDescent="0.25">
      <c r="A2129" t="str">
        <f>"AQY272AJ"</f>
        <v>AQY272AJ</v>
      </c>
      <c r="B2129" t="str">
        <f>"AQY272A"</f>
        <v>AQY272A</v>
      </c>
    </row>
    <row r="2130" spans="1:2" x14ac:dyDescent="0.25">
      <c r="A2130" t="str">
        <f>"AQY272AXJ"</f>
        <v>AQY272AXJ</v>
      </c>
      <c r="B2130" t="str">
        <f>"AQY272AX"</f>
        <v>AQY272AX</v>
      </c>
    </row>
    <row r="2131" spans="1:2" x14ac:dyDescent="0.25">
      <c r="A2131" t="str">
        <f>"AQY272AZJ"</f>
        <v>AQY272AZJ</v>
      </c>
      <c r="B2131" t="str">
        <f>"AQY272AZ"</f>
        <v>AQY272AZ</v>
      </c>
    </row>
    <row r="2132" spans="1:2" x14ac:dyDescent="0.25">
      <c r="A2132" t="str">
        <f>"AQY272J"</f>
        <v>AQY272J</v>
      </c>
      <c r="B2132" t="str">
        <f>"AQY272"</f>
        <v>AQY272</v>
      </c>
    </row>
    <row r="2133" spans="1:2" x14ac:dyDescent="0.25">
      <c r="A2133" t="str">
        <f>"AQY274AJ"</f>
        <v>AQY274AJ</v>
      </c>
      <c r="B2133" t="str">
        <f>"AQY274A"</f>
        <v>AQY274A</v>
      </c>
    </row>
    <row r="2134" spans="1:2" x14ac:dyDescent="0.25">
      <c r="A2134" t="str">
        <f>"AQY274AX"</f>
        <v>AQY274AX</v>
      </c>
      <c r="B2134" t="str">
        <f>"AQY274AX"</f>
        <v>AQY274AX</v>
      </c>
    </row>
    <row r="2135" spans="1:2" x14ac:dyDescent="0.25">
      <c r="A2135" t="str">
        <f>"AQY274AZ"</f>
        <v>AQY274AZ</v>
      </c>
      <c r="B2135" t="str">
        <f>"AQY274AZ"</f>
        <v>AQY274AZ</v>
      </c>
    </row>
    <row r="2136" spans="1:2" x14ac:dyDescent="0.25">
      <c r="A2136" t="str">
        <f>"AQY274J"</f>
        <v>AQY274J</v>
      </c>
      <c r="B2136" t="str">
        <f>"AQY274"</f>
        <v>AQY274</v>
      </c>
    </row>
    <row r="2137" spans="1:2" x14ac:dyDescent="0.25">
      <c r="A2137" t="str">
        <f>"AQY275AJ"</f>
        <v>AQY275AJ</v>
      </c>
      <c r="B2137" t="str">
        <f>"AQY275A"</f>
        <v>AQY275A</v>
      </c>
    </row>
    <row r="2138" spans="1:2" x14ac:dyDescent="0.25">
      <c r="A2138" t="str">
        <f>"AQY275AXJ"</f>
        <v>AQY275AXJ</v>
      </c>
      <c r="B2138" t="str">
        <f>"AQY275AX"</f>
        <v>AQY275AX</v>
      </c>
    </row>
    <row r="2139" spans="1:2" x14ac:dyDescent="0.25">
      <c r="A2139" t="str">
        <f>"AQY275J"</f>
        <v>AQY275J</v>
      </c>
      <c r="B2139" t="str">
        <f>"AQY275"</f>
        <v>AQY275</v>
      </c>
    </row>
    <row r="2140" spans="1:2" x14ac:dyDescent="0.25">
      <c r="A2140" t="str">
        <f>"AQY277AJ"</f>
        <v>AQY277AJ</v>
      </c>
      <c r="B2140" t="str">
        <f>"AQY277A"</f>
        <v>AQY277A</v>
      </c>
    </row>
    <row r="2141" spans="1:2" x14ac:dyDescent="0.25">
      <c r="A2141" t="str">
        <f>"AQY277AXJ"</f>
        <v>AQY277AXJ</v>
      </c>
      <c r="B2141" t="str">
        <f>"AQY277AX"</f>
        <v>AQY277AX</v>
      </c>
    </row>
    <row r="2142" spans="1:2" x14ac:dyDescent="0.25">
      <c r="A2142" t="str">
        <f>"AQY277J"</f>
        <v>AQY277J</v>
      </c>
      <c r="B2142" t="str">
        <f>"AQY277"</f>
        <v>AQY277</v>
      </c>
    </row>
    <row r="2143" spans="1:2" x14ac:dyDescent="0.25">
      <c r="A2143" t="str">
        <f>"AQY278A"</f>
        <v>AQY278A</v>
      </c>
      <c r="B2143" t="str">
        <f>"AQY278A"</f>
        <v>AQY278A</v>
      </c>
    </row>
    <row r="2144" spans="1:2" x14ac:dyDescent="0.25">
      <c r="A2144" t="str">
        <f>"AQY280EHAT"</f>
        <v>AQY280EHAT</v>
      </c>
      <c r="B2144" t="str">
        <f>"AQY280EHA"</f>
        <v>AQY280EHA</v>
      </c>
    </row>
    <row r="2145" spans="1:2" x14ac:dyDescent="0.25">
      <c r="A2145" t="str">
        <f>"AQY280EHAXT"</f>
        <v>AQY280EHAXT</v>
      </c>
      <c r="B2145" t="str">
        <f>"AQY280EHAX"</f>
        <v>AQY280EHAX</v>
      </c>
    </row>
    <row r="2146" spans="1:2" x14ac:dyDescent="0.25">
      <c r="A2146" t="str">
        <f>"AQY280EHT"</f>
        <v>AQY280EHT</v>
      </c>
      <c r="B2146" t="str">
        <f>"AQY280EH"</f>
        <v>AQY280EH</v>
      </c>
    </row>
    <row r="2147" spans="1:2" x14ac:dyDescent="0.25">
      <c r="A2147" t="str">
        <f>"AQY280ST"</f>
        <v>AQY280ST</v>
      </c>
      <c r="B2147" t="str">
        <f>"AQY280S"</f>
        <v>AQY280S</v>
      </c>
    </row>
    <row r="2148" spans="1:2" x14ac:dyDescent="0.25">
      <c r="A2148" t="str">
        <f>"AQY280SXT"</f>
        <v>AQY280SXT</v>
      </c>
      <c r="B2148" t="str">
        <f>"AQY280SX"</f>
        <v>AQY280SX</v>
      </c>
    </row>
    <row r="2149" spans="1:2" x14ac:dyDescent="0.25">
      <c r="A2149" t="str">
        <f>"AQY282EHAT"</f>
        <v>AQY282EHAT</v>
      </c>
      <c r="B2149" t="str">
        <f>"AQY282EHA"</f>
        <v>AQY282EHA</v>
      </c>
    </row>
    <row r="2150" spans="1:2" x14ac:dyDescent="0.25">
      <c r="A2150" t="str">
        <f>"AQY282EHAX"</f>
        <v>AQY282EHAX</v>
      </c>
      <c r="B2150" t="str">
        <f>"AQY282EHAX"</f>
        <v>AQY282EHAX</v>
      </c>
    </row>
    <row r="2151" spans="1:2" x14ac:dyDescent="0.25">
      <c r="A2151" t="str">
        <f>"AQY282EHAZ"</f>
        <v>AQY282EHAZ</v>
      </c>
      <c r="B2151" t="str">
        <f>"AQY282EHAZ"</f>
        <v>AQY282EHAZ</v>
      </c>
    </row>
    <row r="2152" spans="1:2" x14ac:dyDescent="0.25">
      <c r="A2152" t="str">
        <f>"AQY282EHT"</f>
        <v>AQY282EHT</v>
      </c>
      <c r="B2152" t="str">
        <f>"AQY282EH"</f>
        <v>AQY282EH</v>
      </c>
    </row>
    <row r="2153" spans="1:2" x14ac:dyDescent="0.25">
      <c r="A2153" t="str">
        <f>"AQY282ST"</f>
        <v>AQY282ST</v>
      </c>
      <c r="B2153" t="str">
        <f>"AQY282S"</f>
        <v>AQY282S</v>
      </c>
    </row>
    <row r="2154" spans="1:2" x14ac:dyDescent="0.25">
      <c r="A2154" t="str">
        <f>"AQY282SXT"</f>
        <v>AQY282SXT</v>
      </c>
      <c r="B2154" t="str">
        <f>"AQY282SX"</f>
        <v>AQY282SX</v>
      </c>
    </row>
    <row r="2155" spans="1:2" x14ac:dyDescent="0.25">
      <c r="A2155" t="str">
        <f>"AQY282SZT"</f>
        <v>AQY282SZT</v>
      </c>
      <c r="B2155" t="str">
        <f>"AQY282SZ"</f>
        <v>AQY282SZ</v>
      </c>
    </row>
    <row r="2156" spans="1:2" x14ac:dyDescent="0.25">
      <c r="A2156" t="str">
        <f>"AQY284EHAT"</f>
        <v>AQY284EHAT</v>
      </c>
      <c r="B2156" t="str">
        <f>"AQY284EHA"</f>
        <v>AQY284EHA</v>
      </c>
    </row>
    <row r="2157" spans="1:2" x14ac:dyDescent="0.25">
      <c r="A2157" t="str">
        <f>"AQY284EHAXT"</f>
        <v>AQY284EHAXT</v>
      </c>
      <c r="B2157" t="str">
        <f>"AQY284EHAX"</f>
        <v>AQY284EHAX</v>
      </c>
    </row>
    <row r="2158" spans="1:2" x14ac:dyDescent="0.25">
      <c r="A2158" t="str">
        <f>"AQY284EHAZT"</f>
        <v>AQY284EHAZT</v>
      </c>
      <c r="B2158" t="str">
        <f>"AQY284EHAZ"</f>
        <v>AQY284EHAZ</v>
      </c>
    </row>
    <row r="2159" spans="1:2" x14ac:dyDescent="0.25">
      <c r="A2159" t="str">
        <f>"AQY284EHT"</f>
        <v>AQY284EHT</v>
      </c>
      <c r="B2159" t="str">
        <f>"AQY284EH"</f>
        <v>AQY284EH</v>
      </c>
    </row>
    <row r="2160" spans="1:2" x14ac:dyDescent="0.25">
      <c r="A2160" t="str">
        <f>"AQY284ST"</f>
        <v>AQY284ST</v>
      </c>
      <c r="B2160" t="str">
        <f>"AQY284S"</f>
        <v>AQY284S</v>
      </c>
    </row>
    <row r="2161" spans="1:2" x14ac:dyDescent="0.25">
      <c r="A2161" t="str">
        <f>"AQY284SX"</f>
        <v>AQY284SX</v>
      </c>
      <c r="B2161" t="str">
        <f>"AQY284SX"</f>
        <v>AQY284SX</v>
      </c>
    </row>
    <row r="2162" spans="1:2" x14ac:dyDescent="0.25">
      <c r="A2162" t="str">
        <f>"AQY284SZ"</f>
        <v>AQY284SZ</v>
      </c>
      <c r="B2162" t="str">
        <f>"AQY284SZ"</f>
        <v>AQY284SZ</v>
      </c>
    </row>
    <row r="2163" spans="1:2" x14ac:dyDescent="0.25">
      <c r="A2163" t="str">
        <f>"AQY286EH"</f>
        <v>AQY286EH</v>
      </c>
      <c r="B2163" t="str">
        <f>"AQY286EH"</f>
        <v>AQY286EH</v>
      </c>
    </row>
    <row r="2164" spans="1:2" x14ac:dyDescent="0.25">
      <c r="A2164" t="str">
        <f>"AQY286EHA"</f>
        <v>AQY286EHA</v>
      </c>
      <c r="B2164" t="str">
        <f>"AQY286EHA"</f>
        <v>AQY286EHA</v>
      </c>
    </row>
    <row r="2165" spans="1:2" x14ac:dyDescent="0.25">
      <c r="A2165" t="str">
        <f>"AQY286EHAX"</f>
        <v>AQY286EHAX</v>
      </c>
      <c r="B2165" t="str">
        <f>"AQY286EHAX"</f>
        <v>AQY286EHAX</v>
      </c>
    </row>
    <row r="2166" spans="1:2" x14ac:dyDescent="0.25">
      <c r="A2166" t="str">
        <f>"AQY2C1R2P"</f>
        <v>AQY2C1R2P</v>
      </c>
      <c r="B2166" t="str">
        <f>"AQY2C1R2P"</f>
        <v>AQY2C1R2P</v>
      </c>
    </row>
    <row r="2167" spans="1:2" x14ac:dyDescent="0.25">
      <c r="A2167" t="str">
        <f>"AQY2C1R2PX"</f>
        <v>AQY2C1R2PX</v>
      </c>
      <c r="B2167" t="str">
        <f>"AQY2C1R2PX"</f>
        <v>AQY2C1R2PX</v>
      </c>
    </row>
    <row r="2168" spans="1:2" x14ac:dyDescent="0.25">
      <c r="A2168" t="str">
        <f>"AQY2C1R2PZ"</f>
        <v>AQY2C1R2PZ</v>
      </c>
      <c r="B2168" t="str">
        <f>"AQY2C1R2PZ"</f>
        <v>AQY2C1R2PZ</v>
      </c>
    </row>
    <row r="2169" spans="1:2" x14ac:dyDescent="0.25">
      <c r="A2169" t="str">
        <f>"AQY2C1R3P"</f>
        <v>AQY2C1R3P</v>
      </c>
      <c r="B2169" t="str">
        <f>"AQY2C1R3P"</f>
        <v>AQY2C1R3P</v>
      </c>
    </row>
    <row r="2170" spans="1:2" x14ac:dyDescent="0.25">
      <c r="A2170" t="str">
        <f>"AQY2C1R3PX"</f>
        <v>AQY2C1R3PX</v>
      </c>
      <c r="B2170" t="str">
        <f>"AQY2C1R3PX"</f>
        <v>AQY2C1R3PX</v>
      </c>
    </row>
    <row r="2171" spans="1:2" x14ac:dyDescent="0.25">
      <c r="A2171" t="str">
        <f>"AQY2C1R3PZ"</f>
        <v>AQY2C1R3PZ</v>
      </c>
      <c r="B2171" t="str">
        <f>"AQY2C1R3PZ"</f>
        <v>AQY2C1R3PZ</v>
      </c>
    </row>
    <row r="2172" spans="1:2" x14ac:dyDescent="0.25">
      <c r="A2172" t="str">
        <f>"AQY2C1R6P"</f>
        <v>AQY2C1R6P</v>
      </c>
      <c r="B2172" t="str">
        <f>"AQY2C1R6P"</f>
        <v>AQY2C1R6P</v>
      </c>
    </row>
    <row r="2173" spans="1:2" x14ac:dyDescent="0.25">
      <c r="A2173" t="str">
        <f>"AQY2C1R6PX"</f>
        <v>AQY2C1R6PX</v>
      </c>
      <c r="B2173" t="str">
        <f>"AQY2C1R6PX"</f>
        <v>AQY2C1R6PX</v>
      </c>
    </row>
    <row r="2174" spans="1:2" x14ac:dyDescent="0.25">
      <c r="A2174" t="str">
        <f>"AQY2C1R6PZ"</f>
        <v>AQY2C1R6PZ</v>
      </c>
      <c r="B2174" t="str">
        <f>"AQY2C1R6PZ"</f>
        <v>AQY2C1R6PZ</v>
      </c>
    </row>
    <row r="2175" spans="1:2" x14ac:dyDescent="0.25">
      <c r="A2175" t="str">
        <f>"AQY2C2R2P"</f>
        <v>AQY2C2R2P</v>
      </c>
      <c r="B2175" t="str">
        <f>"AQY2C2R2P"</f>
        <v>AQY2C2R2P</v>
      </c>
    </row>
    <row r="2176" spans="1:2" x14ac:dyDescent="0.25">
      <c r="A2176" t="str">
        <f>"AQY2C2R2PX"</f>
        <v>AQY2C2R2PX</v>
      </c>
      <c r="B2176" t="str">
        <f>"AQY2C2R2PX"</f>
        <v>AQY2C2R2PX</v>
      </c>
    </row>
    <row r="2177" spans="1:2" x14ac:dyDescent="0.25">
      <c r="A2177" t="str">
        <f>"AQY2C2R2PZ"</f>
        <v>AQY2C2R2PZ</v>
      </c>
      <c r="B2177" t="str">
        <f>"AQY2C2R2PZ"</f>
        <v>AQY2C2R2PZ</v>
      </c>
    </row>
    <row r="2178" spans="1:2" x14ac:dyDescent="0.25">
      <c r="A2178" t="str">
        <f>"AQY2C5R3P"</f>
        <v>AQY2C5R3P</v>
      </c>
      <c r="B2178" t="str">
        <f>"AQY2C5R3P"</f>
        <v>AQY2C5R3P</v>
      </c>
    </row>
    <row r="2179" spans="1:2" x14ac:dyDescent="0.25">
      <c r="A2179" t="str">
        <f>"AQY2C5R3PX"</f>
        <v>AQY2C5R3PX</v>
      </c>
      <c r="B2179" t="str">
        <f>"AQY2C5R3PX"</f>
        <v>AQY2C5R3PX</v>
      </c>
    </row>
    <row r="2180" spans="1:2" x14ac:dyDescent="0.25">
      <c r="A2180" t="str">
        <f>"AQY2C5R3PZ"</f>
        <v>AQY2C5R3PZ</v>
      </c>
      <c r="B2180" t="str">
        <f>"AQY2C5R3PZ"</f>
        <v>AQY2C5R3PZ</v>
      </c>
    </row>
    <row r="2181" spans="1:2" x14ac:dyDescent="0.25">
      <c r="A2181" t="str">
        <f>"AQY410EHAJ"</f>
        <v>AQY410EHAJ</v>
      </c>
      <c r="B2181" t="str">
        <f>"AQY410EHA"</f>
        <v>AQY410EHA</v>
      </c>
    </row>
    <row r="2182" spans="1:2" x14ac:dyDescent="0.25">
      <c r="A2182" t="str">
        <f>"AQY410EHAXJ"</f>
        <v>AQY410EHAXJ</v>
      </c>
      <c r="B2182" t="str">
        <f>"AQY410EHAX"</f>
        <v>AQY410EHAX</v>
      </c>
    </row>
    <row r="2183" spans="1:2" x14ac:dyDescent="0.25">
      <c r="A2183" t="str">
        <f>"AQY410EHAZJ"</f>
        <v>AQY410EHAZJ</v>
      </c>
      <c r="B2183" t="str">
        <f>"AQY410EHAZ"</f>
        <v>AQY410EHAZ</v>
      </c>
    </row>
    <row r="2184" spans="1:2" x14ac:dyDescent="0.25">
      <c r="A2184" t="str">
        <f>"AQY410EHJ"</f>
        <v>AQY410EHJ</v>
      </c>
      <c r="B2184" t="str">
        <f>"AQY410EH"</f>
        <v>AQY410EH</v>
      </c>
    </row>
    <row r="2185" spans="1:2" x14ac:dyDescent="0.25">
      <c r="A2185" t="str">
        <f>"AQY410SJ"</f>
        <v>AQY410SJ</v>
      </c>
      <c r="B2185" t="str">
        <f>"AQY410S"</f>
        <v>AQY410S</v>
      </c>
    </row>
    <row r="2186" spans="1:2" x14ac:dyDescent="0.25">
      <c r="A2186" t="str">
        <f>"AQY410SXJ"</f>
        <v>AQY410SXJ</v>
      </c>
      <c r="B2186" t="str">
        <f>"AQY410SX"</f>
        <v>AQY410SX</v>
      </c>
    </row>
    <row r="2187" spans="1:2" x14ac:dyDescent="0.25">
      <c r="A2187" t="str">
        <f>"AQY410SZJ"</f>
        <v>AQY410SZJ</v>
      </c>
      <c r="B2187" t="str">
        <f>"AQY410SZ"</f>
        <v>AQY410SZ</v>
      </c>
    </row>
    <row r="2188" spans="1:2" x14ac:dyDescent="0.25">
      <c r="A2188" t="str">
        <f>"AQY412EHAJ"</f>
        <v>AQY412EHAJ</v>
      </c>
      <c r="B2188" t="str">
        <f>"AQY412EHA"</f>
        <v>AQY412EHA</v>
      </c>
    </row>
    <row r="2189" spans="1:2" x14ac:dyDescent="0.25">
      <c r="A2189" t="str">
        <f>"AQY412EHAXJ"</f>
        <v>AQY412EHAXJ</v>
      </c>
      <c r="B2189" t="str">
        <f>"AQY412EHAX"</f>
        <v>AQY412EHAX</v>
      </c>
    </row>
    <row r="2190" spans="1:2" x14ac:dyDescent="0.25">
      <c r="A2190" t="str">
        <f>"AQY412EHAZJ"</f>
        <v>AQY412EHAZJ</v>
      </c>
      <c r="B2190" t="str">
        <f>"AQY412EHAZ"</f>
        <v>AQY412EHAZ</v>
      </c>
    </row>
    <row r="2191" spans="1:2" x14ac:dyDescent="0.25">
      <c r="A2191" t="str">
        <f>"AQY412EHJ"</f>
        <v>AQY412EHJ</v>
      </c>
      <c r="B2191" t="str">
        <f>"AQY412EH"</f>
        <v>AQY412EH</v>
      </c>
    </row>
    <row r="2192" spans="1:2" x14ac:dyDescent="0.25">
      <c r="A2192" t="str">
        <f>"AQY412SJ"</f>
        <v>AQY412SJ</v>
      </c>
      <c r="B2192" t="str">
        <f>"AQY412S"</f>
        <v>AQY412S</v>
      </c>
    </row>
    <row r="2193" spans="1:2" x14ac:dyDescent="0.25">
      <c r="A2193" t="str">
        <f>"AQY412SXJ"</f>
        <v>AQY412SXJ</v>
      </c>
      <c r="B2193" t="str">
        <f>"AQY412SX"</f>
        <v>AQY412SX</v>
      </c>
    </row>
    <row r="2194" spans="1:2" x14ac:dyDescent="0.25">
      <c r="A2194" t="str">
        <f>"AQY412SZJ"</f>
        <v>AQY412SZJ</v>
      </c>
      <c r="B2194" t="str">
        <f>"AQY412SZ"</f>
        <v>AQY412SZ</v>
      </c>
    </row>
    <row r="2195" spans="1:2" x14ac:dyDescent="0.25">
      <c r="A2195" t="str">
        <f>"AQY414EHAJ"</f>
        <v>AQY414EHAJ</v>
      </c>
      <c r="B2195" t="str">
        <f>"AQY414EHA"</f>
        <v>AQY414EHA</v>
      </c>
    </row>
    <row r="2196" spans="1:2" x14ac:dyDescent="0.25">
      <c r="A2196" t="str">
        <f>"AQY414EHAXJ"</f>
        <v>AQY414EHAXJ</v>
      </c>
      <c r="B2196" t="str">
        <f>"AQY414EHAX"</f>
        <v>AQY414EHAX</v>
      </c>
    </row>
    <row r="2197" spans="1:2" x14ac:dyDescent="0.25">
      <c r="A2197" t="str">
        <f>"AQY414EHAZJ"</f>
        <v>AQY414EHAZJ</v>
      </c>
      <c r="B2197" t="str">
        <f>"AQY414EHAZ"</f>
        <v>AQY414EHAZ</v>
      </c>
    </row>
    <row r="2198" spans="1:2" x14ac:dyDescent="0.25">
      <c r="A2198" t="str">
        <f>"AQY414EHJ"</f>
        <v>AQY414EHJ</v>
      </c>
      <c r="B2198" t="str">
        <f>"AQY414EH"</f>
        <v>AQY414EH</v>
      </c>
    </row>
    <row r="2199" spans="1:2" x14ac:dyDescent="0.25">
      <c r="A2199" t="str">
        <f>"AQY414SJ"</f>
        <v>AQY414SJ</v>
      </c>
      <c r="B2199" t="str">
        <f>"AQY414S"</f>
        <v>AQY414S</v>
      </c>
    </row>
    <row r="2200" spans="1:2" x14ac:dyDescent="0.25">
      <c r="A2200" t="str">
        <f>"AQY414SXJ"</f>
        <v>AQY414SXJ</v>
      </c>
      <c r="B2200" t="str">
        <f>"AQY414SX"</f>
        <v>AQY414SX</v>
      </c>
    </row>
    <row r="2201" spans="1:2" x14ac:dyDescent="0.25">
      <c r="A2201" t="str">
        <f>"AQY414SZJ"</f>
        <v>AQY414SZJ</v>
      </c>
      <c r="B2201" t="str">
        <f>"AQY414SZ"</f>
        <v>AQY414SZ</v>
      </c>
    </row>
    <row r="2202" spans="1:2" x14ac:dyDescent="0.25">
      <c r="A2202" t="str">
        <f>"AQZ102DJ"</f>
        <v>AQZ102DJ</v>
      </c>
      <c r="B2202" t="str">
        <f>"AQZ102D"</f>
        <v>AQZ102D</v>
      </c>
    </row>
    <row r="2203" spans="1:2" x14ac:dyDescent="0.25">
      <c r="A2203" t="str">
        <f>"AQZ102J"</f>
        <v>AQZ102J</v>
      </c>
      <c r="B2203" t="str">
        <f>"AQZ102"</f>
        <v>AQZ102</v>
      </c>
    </row>
    <row r="2204" spans="1:2" x14ac:dyDescent="0.25">
      <c r="A2204" t="str">
        <f>"AQZ104DJ"</f>
        <v>AQZ104DJ</v>
      </c>
      <c r="B2204" t="str">
        <f>"AQZ104D"</f>
        <v>AQZ104D</v>
      </c>
    </row>
    <row r="2205" spans="1:2" x14ac:dyDescent="0.25">
      <c r="A2205" t="str">
        <f>"AQZ104J"</f>
        <v>AQZ104J</v>
      </c>
      <c r="B2205" t="str">
        <f>"AQZ104"</f>
        <v>AQZ104</v>
      </c>
    </row>
    <row r="2206" spans="1:2" x14ac:dyDescent="0.25">
      <c r="A2206" t="str">
        <f>"AQZ105DJ"</f>
        <v>AQZ105DJ</v>
      </c>
      <c r="B2206" t="str">
        <f>"AQZ105D"</f>
        <v>AQZ105D</v>
      </c>
    </row>
    <row r="2207" spans="1:2" x14ac:dyDescent="0.25">
      <c r="A2207" t="str">
        <f>"AQZ105J"</f>
        <v>AQZ105J</v>
      </c>
      <c r="B2207" t="str">
        <f>"AQZ105"</f>
        <v>AQZ105</v>
      </c>
    </row>
    <row r="2208" spans="1:2" x14ac:dyDescent="0.25">
      <c r="A2208" t="str">
        <f>"AQZ107DJ"</f>
        <v>AQZ107DJ</v>
      </c>
      <c r="B2208" t="str">
        <f>"AQZ107D"</f>
        <v>AQZ107D</v>
      </c>
    </row>
    <row r="2209" spans="1:2" x14ac:dyDescent="0.25">
      <c r="A2209" t="str">
        <f>"AQZ107J"</f>
        <v>AQZ107J</v>
      </c>
      <c r="B2209" t="str">
        <f>"AQZ107"</f>
        <v>AQZ107</v>
      </c>
    </row>
    <row r="2210" spans="1:2" x14ac:dyDescent="0.25">
      <c r="A2210" t="str">
        <f>"AQZ192"</f>
        <v>AQZ192</v>
      </c>
      <c r="B2210" t="str">
        <f>"AQZ192"</f>
        <v>AQZ192</v>
      </c>
    </row>
    <row r="2211" spans="1:2" x14ac:dyDescent="0.25">
      <c r="A2211" t="str">
        <f>"AQZ197"</f>
        <v>AQZ197</v>
      </c>
      <c r="B2211" t="str">
        <f>"AQZ197"</f>
        <v>AQZ197</v>
      </c>
    </row>
    <row r="2212" spans="1:2" x14ac:dyDescent="0.25">
      <c r="A2212" t="str">
        <f>"AQZ202DJ"</f>
        <v>AQZ202DJ</v>
      </c>
      <c r="B2212" t="str">
        <f>"AQZ202D"</f>
        <v>AQZ202D</v>
      </c>
    </row>
    <row r="2213" spans="1:2" x14ac:dyDescent="0.25">
      <c r="A2213" t="str">
        <f>"AQZ202G"</f>
        <v>AQZ202G</v>
      </c>
      <c r="B2213" t="str">
        <f>"AQZ202G"</f>
        <v>AQZ202G</v>
      </c>
    </row>
    <row r="2214" spans="1:2" x14ac:dyDescent="0.25">
      <c r="A2214" t="str">
        <f>"AQZ202J"</f>
        <v>AQZ202J</v>
      </c>
      <c r="B2214" t="str">
        <f>"AQZ202"</f>
        <v>AQZ202</v>
      </c>
    </row>
    <row r="2215" spans="1:2" x14ac:dyDescent="0.25">
      <c r="A2215" t="str">
        <f>"AQZ204DJ"</f>
        <v>AQZ204DJ</v>
      </c>
      <c r="B2215" t="str">
        <f>"AQZ204D"</f>
        <v>AQZ204D</v>
      </c>
    </row>
    <row r="2216" spans="1:2" x14ac:dyDescent="0.25">
      <c r="A2216" t="str">
        <f>"AQZ204J"</f>
        <v>AQZ204J</v>
      </c>
      <c r="B2216" t="str">
        <f>"AQZ204"</f>
        <v>AQZ204</v>
      </c>
    </row>
    <row r="2217" spans="1:2" x14ac:dyDescent="0.25">
      <c r="A2217" t="str">
        <f>"AQZ205DJ"</f>
        <v>AQZ205DJ</v>
      </c>
      <c r="B2217" t="str">
        <f>"AQZ205D"</f>
        <v>AQZ205D</v>
      </c>
    </row>
    <row r="2218" spans="1:2" x14ac:dyDescent="0.25">
      <c r="A2218" t="str">
        <f>"AQZ205G"</f>
        <v>AQZ205G</v>
      </c>
      <c r="B2218" t="str">
        <f>"AQZ205G"</f>
        <v>AQZ205G</v>
      </c>
    </row>
    <row r="2219" spans="1:2" x14ac:dyDescent="0.25">
      <c r="A2219" t="str">
        <f>"AQZ205J"</f>
        <v>AQZ205J</v>
      </c>
      <c r="B2219" t="str">
        <f>"AQZ205"</f>
        <v>AQZ205</v>
      </c>
    </row>
    <row r="2220" spans="1:2" x14ac:dyDescent="0.25">
      <c r="A2220" t="str">
        <f>"AQZ206G2"</f>
        <v>AQZ206G2</v>
      </c>
      <c r="B2220" t="str">
        <f>"AQZ206G2"</f>
        <v>AQZ206G2</v>
      </c>
    </row>
    <row r="2221" spans="1:2" x14ac:dyDescent="0.25">
      <c r="A2221" t="str">
        <f>"AQZ207DJ"</f>
        <v>AQZ207DJ</v>
      </c>
      <c r="B2221" t="str">
        <f>"AQZ207D"</f>
        <v>AQZ207D</v>
      </c>
    </row>
    <row r="2222" spans="1:2" x14ac:dyDescent="0.25">
      <c r="A2222" t="str">
        <f>"AQZ207G"</f>
        <v>AQZ207G</v>
      </c>
      <c r="B2222" t="str">
        <f>"AQZ207G"</f>
        <v>AQZ207G</v>
      </c>
    </row>
    <row r="2223" spans="1:2" x14ac:dyDescent="0.25">
      <c r="A2223" t="str">
        <f>"AQZ207J"</f>
        <v>AQZ207J</v>
      </c>
      <c r="B2223" t="str">
        <f>"AQZ207"</f>
        <v>AQZ207</v>
      </c>
    </row>
    <row r="2224" spans="1:2" x14ac:dyDescent="0.25">
      <c r="A2224" t="str">
        <f>"AQZ404J"</f>
        <v>AQZ404J</v>
      </c>
      <c r="B2224" t="str">
        <f>"AQZ404"</f>
        <v>AQZ404</v>
      </c>
    </row>
    <row r="2225" spans="1:2" x14ac:dyDescent="0.25">
      <c r="A2225" t="str">
        <f>"ARA200A03J"</f>
        <v>ARA200A03J</v>
      </c>
      <c r="B2225" t="str">
        <f>"ARA200A03"</f>
        <v>ARA200A03</v>
      </c>
    </row>
    <row r="2226" spans="1:2" x14ac:dyDescent="0.25">
      <c r="A2226" t="str">
        <f>"ARA200A03Z"</f>
        <v>ARA200A03Z</v>
      </c>
      <c r="B2226" t="str">
        <f>"ARA200A03Z"</f>
        <v>ARA200A03Z</v>
      </c>
    </row>
    <row r="2227" spans="1:2" x14ac:dyDescent="0.25">
      <c r="A2227" t="str">
        <f>"ARA200A05J"</f>
        <v>ARA200A05J</v>
      </c>
      <c r="B2227" t="str">
        <f>"ARA200A05"</f>
        <v>ARA200A05</v>
      </c>
    </row>
    <row r="2228" spans="1:2" x14ac:dyDescent="0.25">
      <c r="A2228" t="str">
        <f>"ARA200A06J"</f>
        <v>ARA200A06J</v>
      </c>
      <c r="B2228" t="str">
        <f>"ARA200A06"</f>
        <v>ARA200A06</v>
      </c>
    </row>
    <row r="2229" spans="1:2" x14ac:dyDescent="0.25">
      <c r="A2229" t="str">
        <f>"ARA200A09J"</f>
        <v>ARA200A09J</v>
      </c>
      <c r="B2229" t="str">
        <f>"ARA200A09"</f>
        <v>ARA200A09</v>
      </c>
    </row>
    <row r="2230" spans="1:2" x14ac:dyDescent="0.25">
      <c r="A2230" t="str">
        <f>"ARA200A12J"</f>
        <v>ARA200A12J</v>
      </c>
      <c r="B2230" t="str">
        <f>"ARA200A12"</f>
        <v>ARA200A12</v>
      </c>
    </row>
    <row r="2231" spans="1:2" x14ac:dyDescent="0.25">
      <c r="A2231" t="str">
        <f>"ARA200A1HJ"</f>
        <v>ARA200A1HJ</v>
      </c>
      <c r="B2231" t="str">
        <f>"ARA200A1H"</f>
        <v>ARA200A1H</v>
      </c>
    </row>
    <row r="2232" spans="1:2" x14ac:dyDescent="0.25">
      <c r="A2232" t="str">
        <f>"ARA200A24J"</f>
        <v>ARA200A24J</v>
      </c>
      <c r="B2232" t="str">
        <f>"ARA200A24"</f>
        <v>ARA200A24</v>
      </c>
    </row>
    <row r="2233" spans="1:2" x14ac:dyDescent="0.25">
      <c r="A2233" t="str">
        <f>"ARA200A48J"</f>
        <v>ARA200A48J</v>
      </c>
      <c r="B2233" t="str">
        <f>"ARA200A48"</f>
        <v>ARA200A48</v>
      </c>
    </row>
    <row r="2234" spans="1:2" x14ac:dyDescent="0.25">
      <c r="A2234" t="str">
        <f>"ARA200A4HJ"</f>
        <v>ARA200A4HJ</v>
      </c>
      <c r="B2234" t="str">
        <f>"ARA200A4H"</f>
        <v>ARA200A4H</v>
      </c>
    </row>
    <row r="2235" spans="1:2" x14ac:dyDescent="0.25">
      <c r="A2235" t="str">
        <f>"ARA210A03J"</f>
        <v>ARA210A03J</v>
      </c>
      <c r="B2235" t="str">
        <f>"ARA210A03"</f>
        <v>ARA210A03</v>
      </c>
    </row>
    <row r="2236" spans="1:2" x14ac:dyDescent="0.25">
      <c r="A2236" t="str">
        <f>"ARA210A05J"</f>
        <v>ARA210A05J</v>
      </c>
      <c r="B2236" t="str">
        <f>"ARA210A05"</f>
        <v>ARA210A05</v>
      </c>
    </row>
    <row r="2237" spans="1:2" x14ac:dyDescent="0.25">
      <c r="A2237" t="str">
        <f>"ARA210A12J"</f>
        <v>ARA210A12J</v>
      </c>
      <c r="B2237" t="str">
        <f>"ARA210A12"</f>
        <v>ARA210A12</v>
      </c>
    </row>
    <row r="2238" spans="1:2" x14ac:dyDescent="0.25">
      <c r="A2238" t="str">
        <f>"ARA210A24J"</f>
        <v>ARA210A24J</v>
      </c>
      <c r="B2238" t="str">
        <f>"ARA210A24"</f>
        <v>ARA210A24</v>
      </c>
    </row>
    <row r="2239" spans="1:2" x14ac:dyDescent="0.25">
      <c r="A2239" t="str">
        <f>"ARA210A4HJ"</f>
        <v>ARA210A4HJ</v>
      </c>
      <c r="B2239" t="str">
        <f>"ARA210A4H"</f>
        <v>ARA210A4H</v>
      </c>
    </row>
    <row r="2240" spans="1:2" x14ac:dyDescent="0.25">
      <c r="A2240" t="str">
        <f>"ARA220A03"</f>
        <v>ARA220A03</v>
      </c>
      <c r="B2240" t="str">
        <f>"ARA220A03"</f>
        <v>ARA220A03</v>
      </c>
    </row>
    <row r="2241" spans="1:2" x14ac:dyDescent="0.25">
      <c r="A2241" t="str">
        <f>"ARA220A05J"</f>
        <v>ARA220A05J</v>
      </c>
      <c r="B2241" t="str">
        <f>"ARA220A05"</f>
        <v>ARA220A05</v>
      </c>
    </row>
    <row r="2242" spans="1:2" x14ac:dyDescent="0.25">
      <c r="A2242" t="str">
        <f>"ARA220A09J"</f>
        <v>ARA220A09J</v>
      </c>
      <c r="B2242" t="str">
        <f>"ARA220A09"</f>
        <v>ARA220A09</v>
      </c>
    </row>
    <row r="2243" spans="1:2" x14ac:dyDescent="0.25">
      <c r="A2243" t="str">
        <f>"ARA220A12J"</f>
        <v>ARA220A12J</v>
      </c>
      <c r="B2243" t="str">
        <f>"ARA220A12"</f>
        <v>ARA220A12</v>
      </c>
    </row>
    <row r="2244" spans="1:2" x14ac:dyDescent="0.25">
      <c r="A2244" t="str">
        <f>"ARA220A12Z"</f>
        <v>ARA220A12Z</v>
      </c>
      <c r="B2244" t="str">
        <f>"ARA220A12Z"</f>
        <v>ARA220A12Z</v>
      </c>
    </row>
    <row r="2245" spans="1:2" x14ac:dyDescent="0.25">
      <c r="A2245" t="str">
        <f>"ARA220A24"</f>
        <v>ARA220A24</v>
      </c>
      <c r="B2245" t="str">
        <f>"ARA220A24"</f>
        <v>ARA220A24</v>
      </c>
    </row>
    <row r="2246" spans="1:2" x14ac:dyDescent="0.25">
      <c r="A2246" t="str">
        <f>"ARA220A4HJ"</f>
        <v>ARA220A4HJ</v>
      </c>
      <c r="B2246" t="str">
        <f>"ARA220A4H"</f>
        <v>ARA220A4H</v>
      </c>
    </row>
    <row r="2247" spans="1:2" x14ac:dyDescent="0.25">
      <c r="A2247" t="str">
        <f>"ARD10012C"</f>
        <v>ARD10012C</v>
      </c>
      <c r="B2247" t="str">
        <f>"ARD10012C"</f>
        <v>ARD10012C</v>
      </c>
    </row>
    <row r="2248" spans="1:2" x14ac:dyDescent="0.25">
      <c r="A2248" t="str">
        <f>"ARD10012J"</f>
        <v>ARD10012J</v>
      </c>
      <c r="B2248" t="str">
        <f>"ARD10012"</f>
        <v>ARD10012</v>
      </c>
    </row>
    <row r="2249" spans="1:2" x14ac:dyDescent="0.25">
      <c r="A2249" t="str">
        <f>"ARD10012Q"</f>
        <v>ARD10012Q</v>
      </c>
      <c r="B2249" t="str">
        <f>"ARD10012Q"</f>
        <v>ARD10012Q</v>
      </c>
    </row>
    <row r="2250" spans="1:2" x14ac:dyDescent="0.25">
      <c r="A2250" t="str">
        <f>"ARD10024J"</f>
        <v>ARD10024J</v>
      </c>
      <c r="B2250" t="str">
        <f>"ARD10024"</f>
        <v>ARD10024</v>
      </c>
    </row>
    <row r="2251" spans="1:2" x14ac:dyDescent="0.25">
      <c r="A2251" t="str">
        <f>"ARD10024QJ"</f>
        <v>ARD10024QJ</v>
      </c>
      <c r="B2251" t="str">
        <f>"ARD10024Q"</f>
        <v>ARD10024Q</v>
      </c>
    </row>
    <row r="2252" spans="1:2" x14ac:dyDescent="0.25">
      <c r="A2252" t="str">
        <f>"ARD1004HCJ"</f>
        <v>ARD1004HCJ</v>
      </c>
      <c r="B2252" t="str">
        <f>"ARD 1004HC"</f>
        <v>ARD 1004HC</v>
      </c>
    </row>
    <row r="2253" spans="1:2" x14ac:dyDescent="0.25">
      <c r="A2253" t="str">
        <f>"ARD1004HJ"</f>
        <v>ARD1004HJ</v>
      </c>
      <c r="B2253" t="str">
        <f>"ARD1004H"</f>
        <v>ARD1004H</v>
      </c>
    </row>
    <row r="2254" spans="1:2" x14ac:dyDescent="0.25">
      <c r="A2254" t="str">
        <f>"ARD1004HQ"</f>
        <v>ARD1004HQ</v>
      </c>
      <c r="B2254" t="str">
        <f>"ARD1004HQ"</f>
        <v>ARD1004HQ</v>
      </c>
    </row>
    <row r="2255" spans="1:2" x14ac:dyDescent="0.25">
      <c r="A2255" t="str">
        <f>"ARD12012J"</f>
        <v>ARD12012J</v>
      </c>
      <c r="B2255" t="str">
        <f>"ARD12012"</f>
        <v>ARD12012</v>
      </c>
    </row>
    <row r="2256" spans="1:2" x14ac:dyDescent="0.25">
      <c r="A2256" t="str">
        <f>"ARD12024J"</f>
        <v>ARD12024J</v>
      </c>
      <c r="B2256" t="str">
        <f>"ARD12024"</f>
        <v>ARD12024</v>
      </c>
    </row>
    <row r="2257" spans="1:2" x14ac:dyDescent="0.25">
      <c r="A2257" t="str">
        <f>"ARD1204HJ"</f>
        <v>ARD1204HJ</v>
      </c>
      <c r="B2257" t="str">
        <f>"ARD1204H"</f>
        <v>ARD1204H</v>
      </c>
    </row>
    <row r="2258" spans="1:2" x14ac:dyDescent="0.25">
      <c r="A2258" t="str">
        <f>"ARD12212"</f>
        <v>ARD12212</v>
      </c>
      <c r="B2258" t="str">
        <f>"ARD12212"</f>
        <v>ARD12212</v>
      </c>
    </row>
    <row r="2259" spans="1:2" x14ac:dyDescent="0.25">
      <c r="A2259" t="str">
        <f>"ARD15105CJ"</f>
        <v>ARD15105CJ</v>
      </c>
      <c r="B2259" t="str">
        <f>"ARD15105C"</f>
        <v>ARD15105C</v>
      </c>
    </row>
    <row r="2260" spans="1:2" x14ac:dyDescent="0.25">
      <c r="A2260" t="str">
        <f>"ARD15105J"</f>
        <v>ARD15105J</v>
      </c>
      <c r="B2260" t="str">
        <f>"ARD15105"</f>
        <v>ARD15105</v>
      </c>
    </row>
    <row r="2261" spans="1:2" x14ac:dyDescent="0.25">
      <c r="A2261" t="str">
        <f>"ARD15112CJ"</f>
        <v>ARD15112CJ</v>
      </c>
      <c r="B2261" t="str">
        <f>"ARD15112C"</f>
        <v>ARD15112C</v>
      </c>
    </row>
    <row r="2262" spans="1:2" x14ac:dyDescent="0.25">
      <c r="A2262" t="str">
        <f>"ARD15112J"</f>
        <v>ARD15112J</v>
      </c>
      <c r="B2262" t="str">
        <f>"ARD15112"</f>
        <v>ARD15112</v>
      </c>
    </row>
    <row r="2263" spans="1:2" x14ac:dyDescent="0.25">
      <c r="A2263" t="str">
        <f>"ARD15124J"</f>
        <v>ARD15124J</v>
      </c>
      <c r="B2263" t="str">
        <f>"ARD15124"</f>
        <v>ARD15124</v>
      </c>
    </row>
    <row r="2264" spans="1:2" x14ac:dyDescent="0.25">
      <c r="A2264" t="str">
        <f>"ARD20012J"</f>
        <v>ARD20012J</v>
      </c>
      <c r="B2264" t="str">
        <f>"ARD20012"</f>
        <v>ARD20012</v>
      </c>
    </row>
    <row r="2265" spans="1:2" x14ac:dyDescent="0.25">
      <c r="A2265" t="str">
        <f>"ARD20012QJ"</f>
        <v>ARD20012QJ</v>
      </c>
      <c r="B2265" t="str">
        <f>"ARD20012Q"</f>
        <v>ARD20012Q</v>
      </c>
    </row>
    <row r="2266" spans="1:2" x14ac:dyDescent="0.25">
      <c r="A2266" t="str">
        <f>"ARD20024J"</f>
        <v>ARD20024J</v>
      </c>
      <c r="B2266" t="str">
        <f>"ARD20024"</f>
        <v>ARD20024</v>
      </c>
    </row>
    <row r="2267" spans="1:2" x14ac:dyDescent="0.25">
      <c r="A2267" t="str">
        <f>"ARD20024QJ"</f>
        <v>ARD20024QJ</v>
      </c>
      <c r="B2267" t="str">
        <f>"ARD20024Q"</f>
        <v>ARD20024Q</v>
      </c>
    </row>
    <row r="2268" spans="1:2" x14ac:dyDescent="0.25">
      <c r="A2268" t="str">
        <f>"ARD2004HJ"</f>
        <v>ARD2004HJ</v>
      </c>
      <c r="B2268" t="str">
        <f>"ARD2004H"</f>
        <v>ARD2004H</v>
      </c>
    </row>
    <row r="2269" spans="1:2" x14ac:dyDescent="0.25">
      <c r="A2269" t="str">
        <f>"ARD2004HQJ"</f>
        <v>ARD2004HQJ</v>
      </c>
      <c r="B2269" t="str">
        <f>"ARD2004HQ"</f>
        <v>ARD2004HQ</v>
      </c>
    </row>
    <row r="2270" spans="1:2" x14ac:dyDescent="0.25">
      <c r="A2270" t="str">
        <f>"ARD22012J"</f>
        <v>ARD22012J</v>
      </c>
      <c r="B2270" t="str">
        <f>"ARD22012"</f>
        <v>ARD22012</v>
      </c>
    </row>
    <row r="2271" spans="1:2" x14ac:dyDescent="0.25">
      <c r="A2271" t="str">
        <f>"ARD22012QJ"</f>
        <v>ARD22012QJ</v>
      </c>
      <c r="B2271" t="str">
        <f>"ARD22012Q"</f>
        <v>ARD22012Q</v>
      </c>
    </row>
    <row r="2272" spans="1:2" x14ac:dyDescent="0.25">
      <c r="A2272" t="str">
        <f>"ARD22024J"</f>
        <v>ARD22024J</v>
      </c>
      <c r="B2272" t="str">
        <f>"ARD22024"</f>
        <v>ARD22024</v>
      </c>
    </row>
    <row r="2273" spans="1:2" x14ac:dyDescent="0.25">
      <c r="A2273" t="str">
        <f>"ARD22024QJ"</f>
        <v>ARD22024QJ</v>
      </c>
      <c r="B2273" t="str">
        <f>"ARD22024Q"</f>
        <v>ARD22024Q</v>
      </c>
    </row>
    <row r="2274" spans="1:2" x14ac:dyDescent="0.25">
      <c r="A2274" t="str">
        <f>"ARD2204HJ"</f>
        <v>ARD2204HJ</v>
      </c>
      <c r="B2274" t="str">
        <f>"ARD2204H"</f>
        <v>ARD2204H</v>
      </c>
    </row>
    <row r="2275" spans="1:2" x14ac:dyDescent="0.25">
      <c r="A2275" t="str">
        <f>"ARD2204HQJ"</f>
        <v>ARD2204HQJ</v>
      </c>
      <c r="B2275" t="str">
        <f>"ARD2204HQ"</f>
        <v>ARD2204HQ</v>
      </c>
    </row>
    <row r="2276" spans="1:2" x14ac:dyDescent="0.25">
      <c r="A2276" t="str">
        <f>"ARD25105J"</f>
        <v>ARD25105J</v>
      </c>
      <c r="B2276" t="str">
        <f>"ARD25105"</f>
        <v>ARD25105</v>
      </c>
    </row>
    <row r="2277" spans="1:2" x14ac:dyDescent="0.25">
      <c r="A2277" t="str">
        <f>"ARD25112J"</f>
        <v>ARD25112J</v>
      </c>
      <c r="B2277" t="str">
        <f>"ARD25112"</f>
        <v>ARD25112</v>
      </c>
    </row>
    <row r="2278" spans="1:2" x14ac:dyDescent="0.25">
      <c r="A2278" t="str">
        <f>"ARD25112QJ"</f>
        <v>ARD25112QJ</v>
      </c>
      <c r="B2278" t="str">
        <f>"ARD25112Q"</f>
        <v>ARD25112Q</v>
      </c>
    </row>
    <row r="2279" spans="1:2" x14ac:dyDescent="0.25">
      <c r="A2279" t="str">
        <f>"ARD25124J"</f>
        <v>ARD25124J</v>
      </c>
      <c r="B2279" t="str">
        <f>"ARD25124"</f>
        <v>ARD25124</v>
      </c>
    </row>
    <row r="2280" spans="1:2" x14ac:dyDescent="0.25">
      <c r="A2280" t="str">
        <f>"ARD2514HQJ"</f>
        <v>ARD2514HQJ</v>
      </c>
      <c r="B2280" t="str">
        <f>"ARD2514HQ"</f>
        <v>ARD2514HQ</v>
      </c>
    </row>
    <row r="2281" spans="1:2" x14ac:dyDescent="0.25">
      <c r="A2281" t="str">
        <f>"ARD30012J"</f>
        <v>ARD30012J</v>
      </c>
      <c r="B2281" t="str">
        <f>"ARD30012"</f>
        <v>ARD30012</v>
      </c>
    </row>
    <row r="2282" spans="1:2" x14ac:dyDescent="0.25">
      <c r="A2282" t="str">
        <f>"ARD30012QJ"</f>
        <v>ARD30012QJ</v>
      </c>
      <c r="B2282" t="str">
        <f>"ARD30012Q"</f>
        <v>ARD30012Q</v>
      </c>
    </row>
    <row r="2283" spans="1:2" x14ac:dyDescent="0.25">
      <c r="A2283" t="str">
        <f>"ARD30024J"</f>
        <v>ARD30024J</v>
      </c>
      <c r="B2283" t="str">
        <f>"ARD30024"</f>
        <v>ARD30024</v>
      </c>
    </row>
    <row r="2284" spans="1:2" x14ac:dyDescent="0.25">
      <c r="A2284" t="str">
        <f>"ARD30024QJ"</f>
        <v>ARD30024QJ</v>
      </c>
      <c r="B2284" t="str">
        <f>"ARD30024Q"</f>
        <v>ARD30024Q</v>
      </c>
    </row>
    <row r="2285" spans="1:2" x14ac:dyDescent="0.25">
      <c r="A2285" t="str">
        <f>"ARD3004HJ"</f>
        <v>ARD3004HJ</v>
      </c>
      <c r="B2285" t="str">
        <f>"ARD3004H"</f>
        <v>ARD3004H</v>
      </c>
    </row>
    <row r="2286" spans="1:2" x14ac:dyDescent="0.25">
      <c r="A2286" t="str">
        <f>"ARD3004HQJ"</f>
        <v>ARD3004HQJ</v>
      </c>
      <c r="B2286" t="str">
        <f>"ARD3004HQ"</f>
        <v>ARD3004HQ</v>
      </c>
    </row>
    <row r="2287" spans="1:2" x14ac:dyDescent="0.25">
      <c r="A2287" t="str">
        <f>"ARD32012J"</f>
        <v>ARD32012J</v>
      </c>
      <c r="B2287" t="str">
        <f>"ARD32012"</f>
        <v>ARD32012</v>
      </c>
    </row>
    <row r="2288" spans="1:2" x14ac:dyDescent="0.25">
      <c r="A2288" t="str">
        <f>"ARD32012QJ"</f>
        <v>ARD32012QJ</v>
      </c>
      <c r="B2288" t="str">
        <f>"ARD32012Q"</f>
        <v>ARD32012Q</v>
      </c>
    </row>
    <row r="2289" spans="1:2" x14ac:dyDescent="0.25">
      <c r="A2289" t="str">
        <f>"ARD32024J"</f>
        <v>ARD32024J</v>
      </c>
      <c r="B2289" t="str">
        <f>"ARD32024"</f>
        <v>ARD32024</v>
      </c>
    </row>
    <row r="2290" spans="1:2" x14ac:dyDescent="0.25">
      <c r="A2290" t="str">
        <f>"ARD32024QJ"</f>
        <v>ARD32024QJ</v>
      </c>
      <c r="B2290" t="str">
        <f>"ARD32024Q"</f>
        <v>ARD32024Q</v>
      </c>
    </row>
    <row r="2291" spans="1:2" x14ac:dyDescent="0.25">
      <c r="A2291" t="str">
        <f>"ARD3204HJ"</f>
        <v>ARD3204HJ</v>
      </c>
      <c r="B2291" t="str">
        <f>"ARD3204H"</f>
        <v>ARD3204H</v>
      </c>
    </row>
    <row r="2292" spans="1:2" x14ac:dyDescent="0.25">
      <c r="A2292" t="str">
        <f>"ARD3204HQJ"</f>
        <v>ARD3204HQJ</v>
      </c>
      <c r="B2292" t="str">
        <f>"ARD3204HQ"</f>
        <v>ARD3204HQ</v>
      </c>
    </row>
    <row r="2293" spans="1:2" x14ac:dyDescent="0.25">
      <c r="A2293" t="str">
        <f>"ARD50012J"</f>
        <v>ARD50012J</v>
      </c>
      <c r="B2293" t="str">
        <f>"ARD50012"</f>
        <v>ARD50012</v>
      </c>
    </row>
    <row r="2294" spans="1:2" x14ac:dyDescent="0.25">
      <c r="A2294" t="str">
        <f>"ARD50024J"</f>
        <v>ARD50024J</v>
      </c>
      <c r="B2294" t="str">
        <f>"ARD50024"</f>
        <v>ARD50024</v>
      </c>
    </row>
    <row r="2295" spans="1:2" x14ac:dyDescent="0.25">
      <c r="A2295" t="str">
        <f>"ARD5004H"</f>
        <v>ARD5004H</v>
      </c>
      <c r="B2295" t="str">
        <f>"ARD5004H"</f>
        <v>ARD5004H</v>
      </c>
    </row>
    <row r="2296" spans="1:2" x14ac:dyDescent="0.25">
      <c r="A2296" t="str">
        <f>"ARD52012J"</f>
        <v>ARD52012J</v>
      </c>
      <c r="B2296" t="str">
        <f>"ARD52012"</f>
        <v>ARD52012</v>
      </c>
    </row>
    <row r="2297" spans="1:2" x14ac:dyDescent="0.25">
      <c r="A2297" t="str">
        <f>"ARD52024J"</f>
        <v>ARD52024J</v>
      </c>
      <c r="B2297" t="str">
        <f>"ARD52024"</f>
        <v>ARD52024</v>
      </c>
    </row>
    <row r="2298" spans="1:2" x14ac:dyDescent="0.25">
      <c r="A2298" t="str">
        <f>"ARD55112J"</f>
        <v>ARD55112J</v>
      </c>
      <c r="B2298" t="str">
        <f>"ARD55112"</f>
        <v>ARD55112</v>
      </c>
    </row>
    <row r="2299" spans="1:2" x14ac:dyDescent="0.25">
      <c r="A2299" t="str">
        <f>"ARD55124"</f>
        <v>ARD55124</v>
      </c>
      <c r="B2299" t="str">
        <f>"ARD55124"</f>
        <v>ARD55124</v>
      </c>
    </row>
    <row r="2300" spans="1:2" x14ac:dyDescent="0.25">
      <c r="A2300" t="str">
        <f>"ARD62024J"</f>
        <v>ARD62024J</v>
      </c>
      <c r="B2300" t="str">
        <f>"ARD62024"</f>
        <v>ARD62024</v>
      </c>
    </row>
    <row r="2301" spans="1:2" x14ac:dyDescent="0.25">
      <c r="A2301" t="str">
        <f>"ARD65112"</f>
        <v>ARD65112</v>
      </c>
      <c r="B2301" t="str">
        <f>"ARD65112"</f>
        <v>ARD65112</v>
      </c>
    </row>
    <row r="2302" spans="1:2" x14ac:dyDescent="0.25">
      <c r="A2302" t="str">
        <f>"ARD65124J"</f>
        <v>ARD65124J</v>
      </c>
      <c r="B2302" t="str">
        <f>"ARD65124"</f>
        <v>ARD65124</v>
      </c>
    </row>
    <row r="2303" spans="1:2" x14ac:dyDescent="0.25">
      <c r="A2303" t="str">
        <f>"ARD70012"</f>
        <v>ARD70012</v>
      </c>
      <c r="B2303" t="str">
        <f>"ARD70012"</f>
        <v>ARD70012</v>
      </c>
    </row>
    <row r="2304" spans="1:2" x14ac:dyDescent="0.25">
      <c r="A2304" t="str">
        <f>"ARD70024"</f>
        <v>ARD70024</v>
      </c>
      <c r="B2304" t="str">
        <f>"ARD70024"</f>
        <v>ARD70024</v>
      </c>
    </row>
    <row r="2305" spans="1:2" x14ac:dyDescent="0.25">
      <c r="A2305" t="str">
        <f>"ARD7004H"</f>
        <v>ARD7004H</v>
      </c>
      <c r="B2305" t="str">
        <f>"ARD7004H"</f>
        <v>ARD7004H</v>
      </c>
    </row>
    <row r="2306" spans="1:2" x14ac:dyDescent="0.25">
      <c r="A2306" t="str">
        <f>"ARD70212"</f>
        <v>ARD70212</v>
      </c>
      <c r="B2306" t="str">
        <f>"ARD70212"</f>
        <v>ARD70212</v>
      </c>
    </row>
    <row r="2307" spans="1:2" x14ac:dyDescent="0.25">
      <c r="A2307" t="str">
        <f>"ARD70224"</f>
        <v>ARD70224</v>
      </c>
      <c r="B2307" t="str">
        <f>"ARD70224"</f>
        <v>ARD70224</v>
      </c>
    </row>
    <row r="2308" spans="1:2" x14ac:dyDescent="0.25">
      <c r="A2308" t="str">
        <f>"ARD7024H"</f>
        <v>ARD7024H</v>
      </c>
      <c r="B2308" t="str">
        <f>"ARD7024H"</f>
        <v>ARD7024H</v>
      </c>
    </row>
    <row r="2309" spans="1:2" x14ac:dyDescent="0.25">
      <c r="A2309" t="str">
        <f>"ARD72012"</f>
        <v>ARD72012</v>
      </c>
      <c r="B2309" t="str">
        <f>"ARD72012"</f>
        <v>ARD72012</v>
      </c>
    </row>
    <row r="2310" spans="1:2" x14ac:dyDescent="0.25">
      <c r="A2310" t="str">
        <f>"ARD72024"</f>
        <v>ARD72024</v>
      </c>
      <c r="B2310" t="str">
        <f>"ARD72024"</f>
        <v>ARD72024</v>
      </c>
    </row>
    <row r="2311" spans="1:2" x14ac:dyDescent="0.25">
      <c r="A2311" t="str">
        <f>"ARD7204H"</f>
        <v>ARD7204H</v>
      </c>
      <c r="B2311" t="str">
        <f>"ARD7204H"</f>
        <v>ARD7204H</v>
      </c>
    </row>
    <row r="2312" spans="1:2" x14ac:dyDescent="0.25">
      <c r="A2312" t="str">
        <f>"ARD72212"</f>
        <v>ARD72212</v>
      </c>
      <c r="B2312" t="str">
        <f>"ARD72212"</f>
        <v>ARD72212</v>
      </c>
    </row>
    <row r="2313" spans="1:2" x14ac:dyDescent="0.25">
      <c r="A2313" t="str">
        <f>"ARD72224"</f>
        <v>ARD72224</v>
      </c>
      <c r="B2313" t="str">
        <f>"ARD72224"</f>
        <v>ARD72224</v>
      </c>
    </row>
    <row r="2314" spans="1:2" x14ac:dyDescent="0.25">
      <c r="A2314" t="str">
        <f>"ARD7224H"</f>
        <v>ARD7224H</v>
      </c>
      <c r="B2314" t="str">
        <f>"ARD7224H"</f>
        <v>ARD7224H</v>
      </c>
    </row>
    <row r="2315" spans="1:2" x14ac:dyDescent="0.25">
      <c r="A2315" t="str">
        <f>"ARD75105"</f>
        <v>ARD75105</v>
      </c>
      <c r="B2315" t="str">
        <f>"ARD75105"</f>
        <v>ARD75105</v>
      </c>
    </row>
    <row r="2316" spans="1:2" x14ac:dyDescent="0.25">
      <c r="A2316" t="str">
        <f>"ARD75112"</f>
        <v>ARD75112</v>
      </c>
      <c r="B2316" t="str">
        <f>"ARD75112"</f>
        <v>ARD75112</v>
      </c>
    </row>
    <row r="2317" spans="1:2" x14ac:dyDescent="0.25">
      <c r="A2317" t="str">
        <f>"ARD75124"</f>
        <v>ARD75124</v>
      </c>
      <c r="B2317" t="str">
        <f>"ARD75124"</f>
        <v>ARD75124</v>
      </c>
    </row>
    <row r="2318" spans="1:2" x14ac:dyDescent="0.25">
      <c r="A2318" t="str">
        <f>"ARD75305"</f>
        <v>ARD75305</v>
      </c>
      <c r="B2318" t="str">
        <f>"ARD75305"</f>
        <v>ARD75305</v>
      </c>
    </row>
    <row r="2319" spans="1:2" x14ac:dyDescent="0.25">
      <c r="A2319" t="str">
        <f>"ARD75312"</f>
        <v>ARD75312</v>
      </c>
      <c r="B2319" t="str">
        <f>"ARD75312"</f>
        <v>ARD75312</v>
      </c>
    </row>
    <row r="2320" spans="1:2" x14ac:dyDescent="0.25">
      <c r="A2320" t="str">
        <f>"ARD75324"</f>
        <v>ARD75324</v>
      </c>
      <c r="B2320" t="str">
        <f>"ARD75324"</f>
        <v>ARD75324</v>
      </c>
    </row>
    <row r="2321" spans="1:2" x14ac:dyDescent="0.25">
      <c r="A2321" t="str">
        <f>"ARJ2003J"</f>
        <v>ARJ2003J</v>
      </c>
      <c r="B2321" t="str">
        <f>"ARJ2003"</f>
        <v>ARJ2003</v>
      </c>
    </row>
    <row r="2322" spans="1:2" x14ac:dyDescent="0.25">
      <c r="A2322" t="str">
        <f>"ARJ2012J"</f>
        <v>ARJ2012J</v>
      </c>
      <c r="B2322" t="str">
        <f>"ARJ2012"</f>
        <v>ARJ2012</v>
      </c>
    </row>
    <row r="2323" spans="1:2" x14ac:dyDescent="0.25">
      <c r="A2323" t="str">
        <f>"ARJ2024J"</f>
        <v>ARJ2024J</v>
      </c>
      <c r="B2323" t="str">
        <f>"ARJ2024"</f>
        <v>ARJ2024</v>
      </c>
    </row>
    <row r="2324" spans="1:2" x14ac:dyDescent="0.25">
      <c r="A2324" t="str">
        <f>"ARJ204HJ"</f>
        <v>ARJ204HJ</v>
      </c>
      <c r="B2324" t="str">
        <f>"ARJ204H"</f>
        <v>ARJ204H</v>
      </c>
    </row>
    <row r="2325" spans="1:2" x14ac:dyDescent="0.25">
      <c r="A2325" t="str">
        <f>"ARJ20A03J"</f>
        <v>ARJ20A03J</v>
      </c>
      <c r="B2325" t="str">
        <f>"ARJ20A03"</f>
        <v>ARJ20A03</v>
      </c>
    </row>
    <row r="2326" spans="1:2" x14ac:dyDescent="0.25">
      <c r="A2326" t="str">
        <f>"ARJ20A03XJ"</f>
        <v>ARJ20A03XJ</v>
      </c>
      <c r="B2326" t="str">
        <f>"ARJ20A03X"</f>
        <v>ARJ20A03X</v>
      </c>
    </row>
    <row r="2327" spans="1:2" x14ac:dyDescent="0.25">
      <c r="A2327" t="str">
        <f>"ARJ20A12J"</f>
        <v>ARJ20A12J</v>
      </c>
      <c r="B2327" t="str">
        <f>"ARJ20A12"</f>
        <v>ARJ20A12</v>
      </c>
    </row>
    <row r="2328" spans="1:2" x14ac:dyDescent="0.25">
      <c r="A2328" t="str">
        <f>"ARJ20A12XJ"</f>
        <v>ARJ20A12XJ</v>
      </c>
      <c r="B2328" t="str">
        <f>"ARJ20A12X"</f>
        <v>ARJ20A12X</v>
      </c>
    </row>
    <row r="2329" spans="1:2" x14ac:dyDescent="0.25">
      <c r="A2329" t="str">
        <f>"ARJ20A12ZJ"</f>
        <v>ARJ20A12ZJ</v>
      </c>
      <c r="B2329" t="str">
        <f>"ARJ20A12Z"</f>
        <v>ARJ20A12Z</v>
      </c>
    </row>
    <row r="2330" spans="1:2" x14ac:dyDescent="0.25">
      <c r="A2330" t="str">
        <f>"ARJ20A24J"</f>
        <v>ARJ20A24J</v>
      </c>
      <c r="B2330" t="str">
        <f>"ARJ20A24"</f>
        <v>ARJ20A24</v>
      </c>
    </row>
    <row r="2331" spans="1:2" x14ac:dyDescent="0.25">
      <c r="A2331" t="str">
        <f>"ARJ20A24XJ"</f>
        <v>ARJ20A24XJ</v>
      </c>
      <c r="B2331" t="str">
        <f>"ARJ20A24X"</f>
        <v>ARJ20A24X</v>
      </c>
    </row>
    <row r="2332" spans="1:2" x14ac:dyDescent="0.25">
      <c r="A2332" t="str">
        <f>"ARJ20A4HJ"</f>
        <v>ARJ20A4HJ</v>
      </c>
      <c r="B2332" t="str">
        <f>"ARJ20A4H"</f>
        <v>ARJ20A4H</v>
      </c>
    </row>
    <row r="2333" spans="1:2" x14ac:dyDescent="0.25">
      <c r="A2333" t="str">
        <f>"ARJ20A4HXJ"</f>
        <v>ARJ20A4HXJ</v>
      </c>
      <c r="B2333" t="str">
        <f>"ARJ20A4HX"</f>
        <v>ARJ20A4HX</v>
      </c>
    </row>
    <row r="2334" spans="1:2" x14ac:dyDescent="0.25">
      <c r="A2334" t="str">
        <f>"ARJ20A4HZ"</f>
        <v>ARJ20A4HZ</v>
      </c>
      <c r="B2334" t="str">
        <f>"ARJ20A4HZ"</f>
        <v>ARJ20A4HZ</v>
      </c>
    </row>
    <row r="2335" spans="1:2" x14ac:dyDescent="0.25">
      <c r="A2335" t="str">
        <f>"ARJ2203J"</f>
        <v>ARJ2203J</v>
      </c>
      <c r="B2335" t="str">
        <f>"ARJ2203"</f>
        <v>ARJ2203</v>
      </c>
    </row>
    <row r="2336" spans="1:2" x14ac:dyDescent="0.25">
      <c r="A2336" t="str">
        <f>"ARJ2212J"</f>
        <v>ARJ2212J</v>
      </c>
      <c r="B2336" t="str">
        <f>"ARJ2212"</f>
        <v>ARJ2212</v>
      </c>
    </row>
    <row r="2337" spans="1:2" x14ac:dyDescent="0.25">
      <c r="A2337" t="str">
        <f>"ARJ2224J"</f>
        <v>ARJ2224J</v>
      </c>
      <c r="B2337" t="str">
        <f>"ARJ2224"</f>
        <v>ARJ2224</v>
      </c>
    </row>
    <row r="2338" spans="1:2" x14ac:dyDescent="0.25">
      <c r="A2338" t="str">
        <f>"ARJ224HJ"</f>
        <v>ARJ224HJ</v>
      </c>
      <c r="B2338" t="str">
        <f>"ARJ224H"</f>
        <v>ARJ224H</v>
      </c>
    </row>
    <row r="2339" spans="1:2" x14ac:dyDescent="0.25">
      <c r="A2339" t="str">
        <f>"ARJ22A03J"</f>
        <v>ARJ22A03J</v>
      </c>
      <c r="B2339" t="str">
        <f>"ARJ22A03"</f>
        <v>ARJ22A03</v>
      </c>
    </row>
    <row r="2340" spans="1:2" x14ac:dyDescent="0.25">
      <c r="A2340" t="str">
        <f>"ARJ22A03ZJ"</f>
        <v>ARJ22A03ZJ</v>
      </c>
      <c r="B2340" t="str">
        <f>"ARJ22A03Z"</f>
        <v>ARJ22A03Z</v>
      </c>
    </row>
    <row r="2341" spans="1:2" x14ac:dyDescent="0.25">
      <c r="A2341" t="str">
        <f>"ARJ22A12J"</f>
        <v>ARJ22A12J</v>
      </c>
      <c r="B2341" t="str">
        <f>"ARJ22A12"</f>
        <v>ARJ22A12</v>
      </c>
    </row>
    <row r="2342" spans="1:2" x14ac:dyDescent="0.25">
      <c r="A2342" t="str">
        <f>"ARJ22A12ZJ"</f>
        <v>ARJ22A12ZJ</v>
      </c>
      <c r="B2342" t="str">
        <f>"ARJ22A12Z"</f>
        <v>ARJ22A12Z</v>
      </c>
    </row>
    <row r="2343" spans="1:2" x14ac:dyDescent="0.25">
      <c r="A2343" t="str">
        <f>"ARJ22A24J"</f>
        <v>ARJ22A24J</v>
      </c>
      <c r="B2343" t="str">
        <f>"ARJ22A24"</f>
        <v>ARJ22A24</v>
      </c>
    </row>
    <row r="2344" spans="1:2" x14ac:dyDescent="0.25">
      <c r="A2344" t="str">
        <f>"ARJ22A4HJ"</f>
        <v>ARJ22A4HJ</v>
      </c>
      <c r="B2344" t="str">
        <f>"ARJ22A4H"</f>
        <v>ARJ22A4H</v>
      </c>
    </row>
    <row r="2345" spans="1:2" x14ac:dyDescent="0.25">
      <c r="A2345" t="str">
        <f>"ARJ22A4HZJ"</f>
        <v>ARJ22A4HZJ</v>
      </c>
      <c r="B2345" t="str">
        <f>"ARJ22A4HZ"</f>
        <v>ARJ22A4HZ</v>
      </c>
    </row>
    <row r="2346" spans="1:2" x14ac:dyDescent="0.25">
      <c r="A2346" t="str">
        <f>"ARN10A12"</f>
        <v>ARN10A12</v>
      </c>
      <c r="B2346" t="str">
        <f>"ARN10A12"</f>
        <v>ARN10A12</v>
      </c>
    </row>
    <row r="2347" spans="1:2" x14ac:dyDescent="0.25">
      <c r="A2347" t="str">
        <f>"ARN10A12X"</f>
        <v>ARN10A12X</v>
      </c>
      <c r="B2347" t="str">
        <f>"ARN10A12X"</f>
        <v>ARN10A12X</v>
      </c>
    </row>
    <row r="2348" spans="1:2" x14ac:dyDescent="0.25">
      <c r="A2348" t="str">
        <f>"ARN10A12Z"</f>
        <v>ARN10A12Z</v>
      </c>
      <c r="B2348" t="str">
        <f>"ARN10A12Z"</f>
        <v>ARN10A12Z</v>
      </c>
    </row>
    <row r="2349" spans="1:2" x14ac:dyDescent="0.25">
      <c r="A2349" t="str">
        <f>"ARN10A24"</f>
        <v>ARN10A24</v>
      </c>
      <c r="B2349" t="str">
        <f>"ARN10A24"</f>
        <v>ARN10A24</v>
      </c>
    </row>
    <row r="2350" spans="1:2" x14ac:dyDescent="0.25">
      <c r="A2350" t="str">
        <f>"ARN10A24X"</f>
        <v>ARN10A24X</v>
      </c>
      <c r="B2350" t="str">
        <f>"ARN10A24X"</f>
        <v>ARN10A24X</v>
      </c>
    </row>
    <row r="2351" spans="1:2" x14ac:dyDescent="0.25">
      <c r="A2351" t="str">
        <f>"ARN10A24Z"</f>
        <v>ARN10A24Z</v>
      </c>
      <c r="B2351" t="str">
        <f>"ARN10A24Z"</f>
        <v>ARN10A24Z</v>
      </c>
    </row>
    <row r="2352" spans="1:2" x14ac:dyDescent="0.25">
      <c r="A2352" t="str">
        <f>"ARN10A4H"</f>
        <v>ARN10A4H</v>
      </c>
      <c r="B2352" t="str">
        <f>"ARN10A4H"</f>
        <v>ARN10A4H</v>
      </c>
    </row>
    <row r="2353" spans="1:2" x14ac:dyDescent="0.25">
      <c r="A2353" t="str">
        <f>"ARN10A4HX"</f>
        <v>ARN10A4HX</v>
      </c>
      <c r="B2353" t="str">
        <f>"ARN10A4HX"</f>
        <v>ARN10A4HX</v>
      </c>
    </row>
    <row r="2354" spans="1:2" x14ac:dyDescent="0.25">
      <c r="A2354" t="str">
        <f>"ARN10A4HZ"</f>
        <v>ARN10A4HZ</v>
      </c>
      <c r="B2354" t="str">
        <f>"ARN10A4HZ"</f>
        <v>ARN10A4HZ</v>
      </c>
    </row>
    <row r="2355" spans="1:2" x14ac:dyDescent="0.25">
      <c r="A2355" t="str">
        <f>"ARN12A12"</f>
        <v>ARN12A12</v>
      </c>
      <c r="B2355" t="str">
        <f>"ARN12A12"</f>
        <v>ARN12A12</v>
      </c>
    </row>
    <row r="2356" spans="1:2" x14ac:dyDescent="0.25">
      <c r="A2356" t="str">
        <f>"ARN12A12X"</f>
        <v>ARN12A12X</v>
      </c>
      <c r="B2356" t="str">
        <f>"ARN12A12X"</f>
        <v>ARN12A12X</v>
      </c>
    </row>
    <row r="2357" spans="1:2" x14ac:dyDescent="0.25">
      <c r="A2357" t="str">
        <f>"ARN12A12Z"</f>
        <v>ARN12A12Z</v>
      </c>
      <c r="B2357" t="str">
        <f>"ARN12A12Z"</f>
        <v>ARN12A12Z</v>
      </c>
    </row>
    <row r="2358" spans="1:2" x14ac:dyDescent="0.25">
      <c r="A2358" t="str">
        <f>"ARN12A24"</f>
        <v>ARN12A24</v>
      </c>
      <c r="B2358" t="str">
        <f>"ARN12A24"</f>
        <v>ARN12A24</v>
      </c>
    </row>
    <row r="2359" spans="1:2" x14ac:dyDescent="0.25">
      <c r="A2359" t="str">
        <f>"ARN12A24X"</f>
        <v>ARN12A24X</v>
      </c>
      <c r="B2359" t="str">
        <f>"ARN12A24X"</f>
        <v>ARN12A24X</v>
      </c>
    </row>
    <row r="2360" spans="1:2" x14ac:dyDescent="0.25">
      <c r="A2360" t="str">
        <f>"ARN12A24Z"</f>
        <v>ARN12A24Z</v>
      </c>
      <c r="B2360" t="str">
        <f>"ARN12A24Z"</f>
        <v>ARN12A24Z</v>
      </c>
    </row>
    <row r="2361" spans="1:2" x14ac:dyDescent="0.25">
      <c r="A2361" t="str">
        <f>"ARN12A4H"</f>
        <v>ARN12A4H</v>
      </c>
      <c r="B2361" t="str">
        <f>"ARN12A4H"</f>
        <v>ARN12A4H</v>
      </c>
    </row>
    <row r="2362" spans="1:2" x14ac:dyDescent="0.25">
      <c r="A2362" t="str">
        <f>"ARN12A4HX"</f>
        <v>ARN12A4HX</v>
      </c>
      <c r="B2362" t="str">
        <f>"ARN12A4HX"</f>
        <v>ARN12A4HX</v>
      </c>
    </row>
    <row r="2363" spans="1:2" x14ac:dyDescent="0.25">
      <c r="A2363" t="str">
        <f>"ARN12A4HZ"</f>
        <v>ARN12A4HZ</v>
      </c>
      <c r="B2363" t="str">
        <f>"ARN12A4HZ"</f>
        <v>ARN12A4HZ</v>
      </c>
    </row>
    <row r="2364" spans="1:2" x14ac:dyDescent="0.25">
      <c r="A2364" t="str">
        <f>"ARN30A12"</f>
        <v>ARN30A12</v>
      </c>
      <c r="B2364" t="str">
        <f>"ARN30A12"</f>
        <v>ARN30A12</v>
      </c>
    </row>
    <row r="2365" spans="1:2" x14ac:dyDescent="0.25">
      <c r="A2365" t="str">
        <f>"ARN30A12X"</f>
        <v>ARN30A12X</v>
      </c>
      <c r="B2365" t="str">
        <f>"ARN30A12X"</f>
        <v>ARN30A12X</v>
      </c>
    </row>
    <row r="2366" spans="1:2" x14ac:dyDescent="0.25">
      <c r="A2366" t="str">
        <f>"ARN30A12Z"</f>
        <v>ARN30A12Z</v>
      </c>
      <c r="B2366" t="str">
        <f>"ARN30A12Z"</f>
        <v>ARN30A12Z</v>
      </c>
    </row>
    <row r="2367" spans="1:2" x14ac:dyDescent="0.25">
      <c r="A2367" t="str">
        <f>"ARN30A24"</f>
        <v>ARN30A24</v>
      </c>
      <c r="B2367" t="str">
        <f>"ARN30A24"</f>
        <v>ARN30A24</v>
      </c>
    </row>
    <row r="2368" spans="1:2" x14ac:dyDescent="0.25">
      <c r="A2368" t="str">
        <f>"ARN30A24X"</f>
        <v>ARN30A24X</v>
      </c>
      <c r="B2368" t="str">
        <f>"ARN30A24X"</f>
        <v>ARN30A24X</v>
      </c>
    </row>
    <row r="2369" spans="1:2" x14ac:dyDescent="0.25">
      <c r="A2369" t="str">
        <f>"ARN30A24Z"</f>
        <v>ARN30A24Z</v>
      </c>
      <c r="B2369" t="str">
        <f>"ARN30A24Z"</f>
        <v>ARN30A24Z</v>
      </c>
    </row>
    <row r="2370" spans="1:2" x14ac:dyDescent="0.25">
      <c r="A2370" t="str">
        <f>"ARN30A4H"</f>
        <v>ARN30A4H</v>
      </c>
      <c r="B2370" t="str">
        <f>"ARN30A4H"</f>
        <v>ARN30A4H</v>
      </c>
    </row>
    <row r="2371" spans="1:2" x14ac:dyDescent="0.25">
      <c r="A2371" t="str">
        <f>"ARN30A4HX"</f>
        <v>ARN30A4HX</v>
      </c>
      <c r="B2371" t="str">
        <f>"ARN30A4HX"</f>
        <v>ARN30A4HX</v>
      </c>
    </row>
    <row r="2372" spans="1:2" x14ac:dyDescent="0.25">
      <c r="A2372" t="str">
        <f>"ARN30A4HZ"</f>
        <v>ARN30A4HZ</v>
      </c>
      <c r="B2372" t="str">
        <f>"ARN30A4HZ"</f>
        <v>ARN30A4HZ</v>
      </c>
    </row>
    <row r="2373" spans="1:2" x14ac:dyDescent="0.25">
      <c r="A2373" t="str">
        <f>"ARS1003"</f>
        <v>ARS1003</v>
      </c>
      <c r="B2373" t="str">
        <f>"ARS1003"</f>
        <v>ARS1003</v>
      </c>
    </row>
    <row r="2374" spans="1:2" x14ac:dyDescent="0.25">
      <c r="A2374" t="str">
        <f>"ARS1012J"</f>
        <v>ARS1012J</v>
      </c>
      <c r="B2374" t="str">
        <f>"ARS1012"</f>
        <v>ARS1012</v>
      </c>
    </row>
    <row r="2375" spans="1:2" x14ac:dyDescent="0.25">
      <c r="A2375" t="str">
        <f>"ARS1024J"</f>
        <v>ARS1024J</v>
      </c>
      <c r="B2375" t="str">
        <f>"ARS1024"</f>
        <v>ARS1024</v>
      </c>
    </row>
    <row r="2376" spans="1:2" x14ac:dyDescent="0.25">
      <c r="A2376" t="str">
        <f>"ARS104HJ"</f>
        <v>ARS104HJ</v>
      </c>
      <c r="B2376" t="str">
        <f>"ARS104H"</f>
        <v>ARS104H</v>
      </c>
    </row>
    <row r="2377" spans="1:2" x14ac:dyDescent="0.25">
      <c r="A2377" t="str">
        <f>"ARS10A03"</f>
        <v>ARS10A03</v>
      </c>
      <c r="B2377" t="str">
        <f>"ARS10A03"</f>
        <v>ARS10A03</v>
      </c>
    </row>
    <row r="2378" spans="1:2" x14ac:dyDescent="0.25">
      <c r="A2378" t="str">
        <f>"ARS10A12"</f>
        <v>ARS10A12</v>
      </c>
      <c r="B2378" t="str">
        <f>"ARS10A12"</f>
        <v>ARS10A12</v>
      </c>
    </row>
    <row r="2379" spans="1:2" x14ac:dyDescent="0.25">
      <c r="A2379" t="str">
        <f>"ARS10A24"</f>
        <v>ARS10A24</v>
      </c>
      <c r="B2379" t="str">
        <f>"ARS10A24"</f>
        <v>ARS10A24</v>
      </c>
    </row>
    <row r="2380" spans="1:2" x14ac:dyDescent="0.25">
      <c r="A2380" t="str">
        <f>"ARS10A4H"</f>
        <v>ARS10A4H</v>
      </c>
      <c r="B2380" t="str">
        <f>"ARS10A4H"</f>
        <v>ARS10A4H</v>
      </c>
    </row>
    <row r="2381" spans="1:2" x14ac:dyDescent="0.25">
      <c r="A2381" t="str">
        <f>"ARS10Y03"</f>
        <v>ARS10Y03</v>
      </c>
      <c r="B2381" t="str">
        <f>"ARS10Y03"</f>
        <v>ARS10Y03</v>
      </c>
    </row>
    <row r="2382" spans="1:2" x14ac:dyDescent="0.25">
      <c r="A2382" t="str">
        <f>"ARS10Y09"</f>
        <v>ARS10Y09</v>
      </c>
      <c r="B2382" t="str">
        <f>"ARS10Y09"</f>
        <v>ARS10Y09</v>
      </c>
    </row>
    <row r="2383" spans="1:2" x14ac:dyDescent="0.25">
      <c r="A2383" t="str">
        <f>"ARS10Y12"</f>
        <v>ARS10Y12</v>
      </c>
      <c r="B2383" t="str">
        <f>"ARS10Y12"</f>
        <v>ARS10Y12</v>
      </c>
    </row>
    <row r="2384" spans="1:2" x14ac:dyDescent="0.25">
      <c r="A2384" t="str">
        <f>"ARS10Y12Z"</f>
        <v>ARS10Y12Z</v>
      </c>
      <c r="B2384" t="str">
        <f>"ARS10Y12Z"</f>
        <v>ARS10Y12Z</v>
      </c>
    </row>
    <row r="2385" spans="1:2" x14ac:dyDescent="0.25">
      <c r="A2385" t="str">
        <f>"ARS10Y4H"</f>
        <v>ARS10Y4H</v>
      </c>
      <c r="B2385" t="str">
        <f>"ARS10Y4H"</f>
        <v>ARS10Y4H</v>
      </c>
    </row>
    <row r="2386" spans="1:2" x14ac:dyDescent="0.25">
      <c r="A2386" t="str">
        <f>"ARS10Y4HZ"</f>
        <v>ARS10Y4HZ</v>
      </c>
      <c r="B2386" t="str">
        <f>"ARS10Y4HZ"</f>
        <v>ARS10Y4HZ</v>
      </c>
    </row>
    <row r="2387" spans="1:2" x14ac:dyDescent="0.25">
      <c r="A2387" t="str">
        <f>"ARS1103"</f>
        <v>ARS1103</v>
      </c>
      <c r="B2387" t="str">
        <f>"ARS1103"</f>
        <v>ARS1103</v>
      </c>
    </row>
    <row r="2388" spans="1:2" x14ac:dyDescent="0.25">
      <c r="A2388" t="str">
        <f>"ARS1112J"</f>
        <v>ARS1112J</v>
      </c>
      <c r="B2388" t="str">
        <f>"ARS1112"</f>
        <v>ARS1112</v>
      </c>
    </row>
    <row r="2389" spans="1:2" x14ac:dyDescent="0.25">
      <c r="A2389" t="str">
        <f>"ARS1124J"</f>
        <v>ARS1124J</v>
      </c>
      <c r="B2389" t="str">
        <f>"ARS1124"</f>
        <v>ARS1124</v>
      </c>
    </row>
    <row r="2390" spans="1:2" x14ac:dyDescent="0.25">
      <c r="A2390" t="str">
        <f>"ARS114HJ"</f>
        <v>ARS114HJ</v>
      </c>
      <c r="B2390" t="str">
        <f>"ARS114H"</f>
        <v>ARS114H</v>
      </c>
    </row>
    <row r="2391" spans="1:2" x14ac:dyDescent="0.25">
      <c r="A2391" t="str">
        <f>"ARS11A12"</f>
        <v>ARS11A12</v>
      </c>
      <c r="B2391" t="str">
        <f>"ARS11A12"</f>
        <v>ARS11A12</v>
      </c>
    </row>
    <row r="2392" spans="1:2" x14ac:dyDescent="0.25">
      <c r="A2392" t="str">
        <f>"ARS11A4H"</f>
        <v>ARS11A4H</v>
      </c>
      <c r="B2392" t="str">
        <f>"ARS11A4H"</f>
        <v>ARS11A4H</v>
      </c>
    </row>
    <row r="2393" spans="1:2" x14ac:dyDescent="0.25">
      <c r="A2393" t="str">
        <f>"ARS11Y03"</f>
        <v>ARS11Y03</v>
      </c>
      <c r="B2393" t="str">
        <f>"ARS11Y03"</f>
        <v>ARS11Y03</v>
      </c>
    </row>
    <row r="2394" spans="1:2" x14ac:dyDescent="0.25">
      <c r="A2394" t="str">
        <f>"ARS11Y03Z"</f>
        <v>ARS11Y03Z</v>
      </c>
      <c r="B2394" t="str">
        <f>"ARS11Y03Z"</f>
        <v>ARS11Y03Z</v>
      </c>
    </row>
    <row r="2395" spans="1:2" x14ac:dyDescent="0.25">
      <c r="A2395" t="str">
        <f>"ARS1212J"</f>
        <v>ARS1212J</v>
      </c>
      <c r="B2395" t="str">
        <f>"ARS1212"</f>
        <v>ARS1212</v>
      </c>
    </row>
    <row r="2396" spans="1:2" x14ac:dyDescent="0.25">
      <c r="A2396" t="str">
        <f>"ARS1224J"</f>
        <v>ARS1224J</v>
      </c>
      <c r="B2396" t="str">
        <f>"ARS1224"</f>
        <v>ARS1224</v>
      </c>
    </row>
    <row r="2397" spans="1:2" x14ac:dyDescent="0.25">
      <c r="A2397" t="str">
        <f>"ARS124HJ"</f>
        <v>ARS124HJ</v>
      </c>
      <c r="B2397" t="str">
        <f>"ARS124H"</f>
        <v>ARS124H</v>
      </c>
    </row>
    <row r="2398" spans="1:2" x14ac:dyDescent="0.25">
      <c r="A2398" t="str">
        <f>"ARS12A12"</f>
        <v>ARS12A12</v>
      </c>
      <c r="B2398" t="str">
        <f>"ARS12A12"</f>
        <v>ARS12A12</v>
      </c>
    </row>
    <row r="2399" spans="1:2" x14ac:dyDescent="0.25">
      <c r="A2399" t="str">
        <f>"ARS12A12X"</f>
        <v>ARS12A12X</v>
      </c>
      <c r="B2399" t="str">
        <f>"ARS12A12X"</f>
        <v>ARS12A12X</v>
      </c>
    </row>
    <row r="2400" spans="1:2" x14ac:dyDescent="0.25">
      <c r="A2400" t="str">
        <f>"ARS12A12Z"</f>
        <v>ARS12A12Z</v>
      </c>
      <c r="B2400" t="str">
        <f>"ARS12A12Z"</f>
        <v>ARS12A12Z</v>
      </c>
    </row>
    <row r="2401" spans="1:2" x14ac:dyDescent="0.25">
      <c r="A2401" t="str">
        <f>"ARS12A4H"</f>
        <v>ARS12A4H</v>
      </c>
      <c r="B2401" t="str">
        <f>"ARS12A4H"</f>
        <v>ARS12A4H</v>
      </c>
    </row>
    <row r="2402" spans="1:2" x14ac:dyDescent="0.25">
      <c r="A2402" t="str">
        <f>"ARS12Y03"</f>
        <v>ARS12Y03</v>
      </c>
      <c r="B2402" t="str">
        <f>"ARS12Y03"</f>
        <v>ARS12Y03</v>
      </c>
    </row>
    <row r="2403" spans="1:2" x14ac:dyDescent="0.25">
      <c r="A2403" t="str">
        <f>"ARS12Y12"</f>
        <v>ARS12Y12</v>
      </c>
      <c r="B2403" t="str">
        <f>"ARS12Y12"</f>
        <v>ARS12Y12</v>
      </c>
    </row>
    <row r="2404" spans="1:2" x14ac:dyDescent="0.25">
      <c r="A2404" t="str">
        <f>"ARS12Y4H"</f>
        <v>ARS12Y4H</v>
      </c>
      <c r="B2404" t="str">
        <f>"ARS12Y4H"</f>
        <v>ARS12Y4H</v>
      </c>
    </row>
    <row r="2405" spans="1:2" x14ac:dyDescent="0.25">
      <c r="A2405" t="str">
        <f>"ARS1303"</f>
        <v>ARS1303</v>
      </c>
      <c r="B2405" t="str">
        <f>"ARS1303"</f>
        <v>ARS1303</v>
      </c>
    </row>
    <row r="2406" spans="1:2" x14ac:dyDescent="0.25">
      <c r="A2406" t="str">
        <f>"ARS1312J"</f>
        <v>ARS1312J</v>
      </c>
      <c r="B2406" t="str">
        <f>"ARS1312"</f>
        <v>ARS1312</v>
      </c>
    </row>
    <row r="2407" spans="1:2" x14ac:dyDescent="0.25">
      <c r="A2407" t="str">
        <f>"ARS1324J"</f>
        <v>ARS1324J</v>
      </c>
      <c r="B2407" t="str">
        <f>"ARS1324"</f>
        <v>ARS1324</v>
      </c>
    </row>
    <row r="2408" spans="1:2" x14ac:dyDescent="0.25">
      <c r="A2408" t="str">
        <f>"ARS134HJ"</f>
        <v>ARS134HJ</v>
      </c>
      <c r="B2408" t="str">
        <f>"ARS134H"</f>
        <v>ARS134H</v>
      </c>
    </row>
    <row r="2409" spans="1:2" x14ac:dyDescent="0.25">
      <c r="A2409" t="str">
        <f>"ARS1412"</f>
        <v>ARS1412</v>
      </c>
      <c r="B2409" t="str">
        <f>"ARS1412"</f>
        <v>ARS1412</v>
      </c>
    </row>
    <row r="2410" spans="1:2" x14ac:dyDescent="0.25">
      <c r="A2410" t="str">
        <f>"ARS1424"</f>
        <v>ARS1424</v>
      </c>
      <c r="B2410" t="str">
        <f>"ARS1424"</f>
        <v>ARS1424</v>
      </c>
    </row>
    <row r="2411" spans="1:2" x14ac:dyDescent="0.25">
      <c r="A2411" t="str">
        <f>"ARS144H"</f>
        <v>ARS144H</v>
      </c>
      <c r="B2411" t="str">
        <f>"ARS144H"</f>
        <v>ARS144H</v>
      </c>
    </row>
    <row r="2412" spans="1:2" x14ac:dyDescent="0.25">
      <c r="A2412" t="str">
        <f>"ARS14A03"</f>
        <v>ARS14A03</v>
      </c>
      <c r="B2412" t="str">
        <f>"ARS14A03"</f>
        <v>ARS14A03</v>
      </c>
    </row>
    <row r="2413" spans="1:2" x14ac:dyDescent="0.25">
      <c r="A2413" t="str">
        <f>"ARS14A12"</f>
        <v>ARS14A12</v>
      </c>
      <c r="B2413" t="str">
        <f>"ARS14A12"</f>
        <v>ARS14A12</v>
      </c>
    </row>
    <row r="2414" spans="1:2" x14ac:dyDescent="0.25">
      <c r="A2414" t="str">
        <f>"ARS14A4H"</f>
        <v>ARS14A4H</v>
      </c>
      <c r="B2414" t="str">
        <f>"ARS14A4H"</f>
        <v>ARS14A4H</v>
      </c>
    </row>
    <row r="2415" spans="1:2" x14ac:dyDescent="0.25">
      <c r="A2415" t="str">
        <f>"ARS14Y03"</f>
        <v>ARS14Y03</v>
      </c>
      <c r="B2415" t="str">
        <f>"ARS14Y03"</f>
        <v>ARS14Y03</v>
      </c>
    </row>
    <row r="2416" spans="1:2" x14ac:dyDescent="0.25">
      <c r="A2416" t="str">
        <f>"ARS14Y12"</f>
        <v>ARS14Y12</v>
      </c>
      <c r="B2416" t="str">
        <f>"ARS14Y12"</f>
        <v>ARS14Y12</v>
      </c>
    </row>
    <row r="2417" spans="1:2" x14ac:dyDescent="0.25">
      <c r="A2417" t="str">
        <f>"ARS14Y12Z"</f>
        <v>ARS14Y12Z</v>
      </c>
      <c r="B2417" t="str">
        <f>"ARS14Y12Z"</f>
        <v>ARS14Y12Z</v>
      </c>
    </row>
    <row r="2418" spans="1:2" x14ac:dyDescent="0.25">
      <c r="A2418" t="str">
        <f>"ARS14Y24"</f>
        <v>ARS14Y24</v>
      </c>
      <c r="B2418" t="str">
        <f>"ARS14Y24"</f>
        <v>ARS14Y24</v>
      </c>
    </row>
    <row r="2419" spans="1:2" x14ac:dyDescent="0.25">
      <c r="A2419" t="str">
        <f>"ARS14Y4H"</f>
        <v>ARS14Y4H</v>
      </c>
      <c r="B2419" t="str">
        <f>"ARS14Y4H"</f>
        <v>ARS14Y4H</v>
      </c>
    </row>
    <row r="2420" spans="1:2" x14ac:dyDescent="0.25">
      <c r="A2420" t="str">
        <f>"ARS14Y4HZ"</f>
        <v>ARS14Y4HZ</v>
      </c>
      <c r="B2420" t="str">
        <f>"ARS14Y4HZ"</f>
        <v>ARS14Y4HZ</v>
      </c>
    </row>
    <row r="2421" spans="1:2" x14ac:dyDescent="0.25">
      <c r="A2421" t="str">
        <f>"ARS1512"</f>
        <v>ARS1512</v>
      </c>
      <c r="B2421" t="str">
        <f>"ARS1512"</f>
        <v>ARS1512</v>
      </c>
    </row>
    <row r="2422" spans="1:2" x14ac:dyDescent="0.25">
      <c r="A2422" t="str">
        <f>"ARS1524"</f>
        <v>ARS1524</v>
      </c>
      <c r="B2422" t="str">
        <f>"ARS1524"</f>
        <v>ARS1524</v>
      </c>
    </row>
    <row r="2423" spans="1:2" x14ac:dyDescent="0.25">
      <c r="A2423" t="str">
        <f>"ARS154H"</f>
        <v>ARS154H</v>
      </c>
      <c r="B2423" t="str">
        <f>"ARS154H"</f>
        <v>ARS154H</v>
      </c>
    </row>
    <row r="2424" spans="1:2" x14ac:dyDescent="0.25">
      <c r="A2424" t="str">
        <f>"ARS15A03"</f>
        <v>ARS15A03</v>
      </c>
      <c r="B2424" t="str">
        <f>"ARS15A03"</f>
        <v>ARS15A03</v>
      </c>
    </row>
    <row r="2425" spans="1:2" x14ac:dyDescent="0.25">
      <c r="A2425" t="str">
        <f>"ARS15A12"</f>
        <v>ARS15A12</v>
      </c>
      <c r="B2425" t="str">
        <f>"ARS15A12"</f>
        <v>ARS15A12</v>
      </c>
    </row>
    <row r="2426" spans="1:2" x14ac:dyDescent="0.25">
      <c r="A2426" t="str">
        <f>"ARS15A4H"</f>
        <v>ARS15A4H</v>
      </c>
      <c r="B2426" t="str">
        <f>"ARS15A4H"</f>
        <v>ARS15A4H</v>
      </c>
    </row>
    <row r="2427" spans="1:2" x14ac:dyDescent="0.25">
      <c r="A2427" t="str">
        <f>"ARS15Y03"</f>
        <v>ARS15Y03</v>
      </c>
      <c r="B2427" t="str">
        <f>"ARS15Y03"</f>
        <v>ARS15Y03</v>
      </c>
    </row>
    <row r="2428" spans="1:2" x14ac:dyDescent="0.25">
      <c r="A2428" t="str">
        <f>"ARS15Y12"</f>
        <v>ARS15Y12</v>
      </c>
      <c r="B2428" t="str">
        <f>"ARS15Y12"</f>
        <v>ARS15Y12</v>
      </c>
    </row>
    <row r="2429" spans="1:2" x14ac:dyDescent="0.25">
      <c r="A2429" t="str">
        <f>"ARS15Y4H"</f>
        <v>ARS15Y4H</v>
      </c>
      <c r="B2429" t="str">
        <f>"ARS15Y4H"</f>
        <v>ARS15Y4H</v>
      </c>
    </row>
    <row r="2430" spans="1:2" x14ac:dyDescent="0.25">
      <c r="A2430" t="str">
        <f>"ARS1603"</f>
        <v>ARS1603</v>
      </c>
      <c r="B2430" t="str">
        <f>"ARS1603"</f>
        <v>ARS1603</v>
      </c>
    </row>
    <row r="2431" spans="1:2" x14ac:dyDescent="0.25">
      <c r="A2431" t="str">
        <f>"ARS1609"</f>
        <v>ARS1609</v>
      </c>
      <c r="B2431" t="str">
        <f>"ARS1609"</f>
        <v>ARS1609</v>
      </c>
    </row>
    <row r="2432" spans="1:2" x14ac:dyDescent="0.25">
      <c r="A2432" t="str">
        <f>"ARS1612"</f>
        <v>ARS1612</v>
      </c>
      <c r="B2432" t="str">
        <f>"ARS1612"</f>
        <v>ARS1612</v>
      </c>
    </row>
    <row r="2433" spans="1:2" x14ac:dyDescent="0.25">
      <c r="A2433" t="str">
        <f>"ARS1624"</f>
        <v>ARS1624</v>
      </c>
      <c r="B2433" t="str">
        <f>"ARS1624"</f>
        <v>ARS1624</v>
      </c>
    </row>
    <row r="2434" spans="1:2" x14ac:dyDescent="0.25">
      <c r="A2434" t="str">
        <f>"ARS164H"</f>
        <v>ARS164H</v>
      </c>
      <c r="B2434" t="str">
        <f>"ARS164H"</f>
        <v>ARS164H</v>
      </c>
    </row>
    <row r="2435" spans="1:2" x14ac:dyDescent="0.25">
      <c r="A2435" t="str">
        <f>"ARS16A03"</f>
        <v>ARS16A03</v>
      </c>
      <c r="B2435" t="str">
        <f>"ARS16A03"</f>
        <v>ARS16A03</v>
      </c>
    </row>
    <row r="2436" spans="1:2" x14ac:dyDescent="0.25">
      <c r="A2436" t="str">
        <f>"ARS16A12"</f>
        <v>ARS16A12</v>
      </c>
      <c r="B2436" t="str">
        <f>"ARS16A12"</f>
        <v>ARS16A12</v>
      </c>
    </row>
    <row r="2437" spans="1:2" x14ac:dyDescent="0.25">
      <c r="A2437" t="str">
        <f>"ARS16A24"</f>
        <v>ARS16A24</v>
      </c>
      <c r="B2437" t="str">
        <f>"ARS16A24"</f>
        <v>ARS16A24</v>
      </c>
    </row>
    <row r="2438" spans="1:2" x14ac:dyDescent="0.25">
      <c r="A2438" t="str">
        <f>"ARS16A4H"</f>
        <v>ARS16A4H</v>
      </c>
      <c r="B2438" t="str">
        <f>"ARS16A4H"</f>
        <v>ARS16A4H</v>
      </c>
    </row>
    <row r="2439" spans="1:2" x14ac:dyDescent="0.25">
      <c r="A2439" t="str">
        <f>"ARS16Y03"</f>
        <v>ARS16Y03</v>
      </c>
      <c r="B2439" t="str">
        <f>"ARS16Y03"</f>
        <v>ARS16Y03</v>
      </c>
    </row>
    <row r="2440" spans="1:2" x14ac:dyDescent="0.25">
      <c r="A2440" t="str">
        <f>"ARS16Y03Z"</f>
        <v>ARS16Y03Z</v>
      </c>
      <c r="B2440" t="str">
        <f>"ARS16Y03Z"</f>
        <v>ARS16Y03Z</v>
      </c>
    </row>
    <row r="2441" spans="1:2" x14ac:dyDescent="0.25">
      <c r="A2441" t="str">
        <f>"ARS16Y09"</f>
        <v>ARS16Y09</v>
      </c>
      <c r="B2441" t="str">
        <f>"ARS16Y09"</f>
        <v>ARS16Y09</v>
      </c>
    </row>
    <row r="2442" spans="1:2" x14ac:dyDescent="0.25">
      <c r="A2442" t="str">
        <f>"ARS16Y09Z"</f>
        <v>ARS16Y09Z</v>
      </c>
      <c r="B2442" t="str">
        <f>"ARS16Y09Z"</f>
        <v>ARS16Y09Z</v>
      </c>
    </row>
    <row r="2443" spans="1:2" x14ac:dyDescent="0.25">
      <c r="A2443" t="str">
        <f>"ARS16Y12"</f>
        <v>ARS16Y12</v>
      </c>
      <c r="B2443" t="str">
        <f>"ARS16Y12"</f>
        <v>ARS16Y12</v>
      </c>
    </row>
    <row r="2444" spans="1:2" x14ac:dyDescent="0.25">
      <c r="A2444" t="str">
        <f>"ARS16Y24"</f>
        <v>ARS16Y24</v>
      </c>
      <c r="B2444" t="str">
        <f>"ARS16Y24"</f>
        <v>ARS16Y24</v>
      </c>
    </row>
    <row r="2445" spans="1:2" x14ac:dyDescent="0.25">
      <c r="A2445" t="str">
        <f>"ARS16Y4H"</f>
        <v>ARS16Y4H</v>
      </c>
      <c r="B2445" t="str">
        <f>"ARS16Y4H"</f>
        <v>ARS16Y4H</v>
      </c>
    </row>
    <row r="2446" spans="1:2" x14ac:dyDescent="0.25">
      <c r="A2446" t="str">
        <f>"ARS3012"</f>
        <v>ARS3012</v>
      </c>
      <c r="B2446" t="str">
        <f>"ARS3012"</f>
        <v>ARS3012</v>
      </c>
    </row>
    <row r="2447" spans="1:2" x14ac:dyDescent="0.25">
      <c r="A2447" t="str">
        <f>"ARS304H"</f>
        <v>ARS304H</v>
      </c>
      <c r="B2447" t="str">
        <f>"ARS304H"</f>
        <v>ARS304H</v>
      </c>
    </row>
    <row r="2448" spans="1:2" x14ac:dyDescent="0.25">
      <c r="A2448" t="str">
        <f>"ARS30A24"</f>
        <v>ARS30A24</v>
      </c>
      <c r="B2448" t="str">
        <f>"ARS30A24"</f>
        <v>ARS30A24</v>
      </c>
    </row>
    <row r="2449" spans="1:2" x14ac:dyDescent="0.25">
      <c r="A2449" t="str">
        <f>"ARS30A4H"</f>
        <v>ARS30A4H</v>
      </c>
      <c r="B2449" t="str">
        <f>"ARS30A4H"</f>
        <v>ARS30A4H</v>
      </c>
    </row>
    <row r="2450" spans="1:2" x14ac:dyDescent="0.25">
      <c r="A2450" t="str">
        <f>"ARS30Y09"</f>
        <v>ARS30Y09</v>
      </c>
      <c r="B2450" t="str">
        <f>"ARS30Y09"</f>
        <v>ARS30Y09</v>
      </c>
    </row>
    <row r="2451" spans="1:2" x14ac:dyDescent="0.25">
      <c r="A2451" t="str">
        <f>"ARS30Y12"</f>
        <v>ARS30Y12</v>
      </c>
      <c r="B2451" t="str">
        <f>"ARS30Y12"</f>
        <v>ARS30Y12</v>
      </c>
    </row>
    <row r="2452" spans="1:2" x14ac:dyDescent="0.25">
      <c r="A2452" t="str">
        <f>"ARS30Y4H"</f>
        <v>ARS30Y4H</v>
      </c>
      <c r="B2452" t="str">
        <f>"ARS30Y4H"</f>
        <v>ARS30Y4H</v>
      </c>
    </row>
    <row r="2453" spans="1:2" x14ac:dyDescent="0.25">
      <c r="A2453" t="str">
        <f>"ARS3412"</f>
        <v>ARS3412</v>
      </c>
      <c r="B2453" t="str">
        <f>"ARS3412"</f>
        <v>ARS3412</v>
      </c>
    </row>
    <row r="2454" spans="1:2" x14ac:dyDescent="0.25">
      <c r="A2454" t="str">
        <f>"ARS344H"</f>
        <v>ARS344H</v>
      </c>
      <c r="B2454" t="str">
        <f>"ARS344H"</f>
        <v>ARS344H</v>
      </c>
    </row>
    <row r="2455" spans="1:2" x14ac:dyDescent="0.25">
      <c r="A2455" t="str">
        <f>"ARS34Y03"</f>
        <v>ARS34Y03</v>
      </c>
      <c r="B2455" t="str">
        <f>"ARS34Y03"</f>
        <v>ARS34Y03</v>
      </c>
    </row>
    <row r="2456" spans="1:2" x14ac:dyDescent="0.25">
      <c r="A2456" t="str">
        <f>"ARS34Y12"</f>
        <v>ARS34Y12</v>
      </c>
      <c r="B2456" t="str">
        <f>"ARS34Y12"</f>
        <v>ARS34Y12</v>
      </c>
    </row>
    <row r="2457" spans="1:2" x14ac:dyDescent="0.25">
      <c r="A2457" t="str">
        <f>"ARS34Y4HX"</f>
        <v>ARS34Y4HX</v>
      </c>
      <c r="B2457" t="str">
        <f>"ARS34Y4HX"</f>
        <v>ARS34Y4HX</v>
      </c>
    </row>
    <row r="2458" spans="1:2" x14ac:dyDescent="0.25">
      <c r="A2458" t="str">
        <f>"ASFM0032S"</f>
        <v>ASFM0032S</v>
      </c>
      <c r="B2458" t="str">
        <f>"ASFM0032S"</f>
        <v>ASFM0032S</v>
      </c>
    </row>
    <row r="2459" spans="1:2" x14ac:dyDescent="0.25">
      <c r="A2459" t="str">
        <f>"ASFM0032X"</f>
        <v>ASFM0032X</v>
      </c>
      <c r="B2459" t="str">
        <f>"ASFM0032X"</f>
        <v>ASFM0032X</v>
      </c>
    </row>
    <row r="2460" spans="1:2" x14ac:dyDescent="0.25">
      <c r="A2460" t="str">
        <f>"ASFM0035S"</f>
        <v>ASFM0035S</v>
      </c>
      <c r="B2460" t="str">
        <f>"ASFM0035S"</f>
        <v>ASFM0035S</v>
      </c>
    </row>
    <row r="2461" spans="1:2" x14ac:dyDescent="0.25">
      <c r="A2461" t="str">
        <f>"ASFM0052S"</f>
        <v>ASFM0052S</v>
      </c>
      <c r="B2461" t="str">
        <f>"ASFM0052S"</f>
        <v>ASFM0052S</v>
      </c>
    </row>
    <row r="2462" spans="1:2" x14ac:dyDescent="0.25">
      <c r="A2462" t="str">
        <f>"ASFM0052X"</f>
        <v>ASFM0052X</v>
      </c>
      <c r="B2462" t="str">
        <f>"ASFM0052X"</f>
        <v>ASFM0052X</v>
      </c>
    </row>
    <row r="2463" spans="1:2" x14ac:dyDescent="0.25">
      <c r="A2463" t="str">
        <f>"ASFM0055S"</f>
        <v>ASFM0055S</v>
      </c>
      <c r="B2463" t="str">
        <f>"ASFM0055S"</f>
        <v>ASFM0055S</v>
      </c>
    </row>
    <row r="2464" spans="1:2" x14ac:dyDescent="0.25">
      <c r="A2464" t="str">
        <f>"ASFM0122S"</f>
        <v>ASFM0122S</v>
      </c>
      <c r="B2464" t="str">
        <f>"ASFM0122S"</f>
        <v>ASFM0122S</v>
      </c>
    </row>
    <row r="2465" spans="1:2" x14ac:dyDescent="0.25">
      <c r="A2465" t="str">
        <f>"ASFM0122X"</f>
        <v>ASFM0122X</v>
      </c>
      <c r="B2465" t="str">
        <f>"ASFM0122X"</f>
        <v>ASFM0122X</v>
      </c>
    </row>
    <row r="2466" spans="1:2" x14ac:dyDescent="0.25">
      <c r="A2466" t="str">
        <f>"ASFM0125S"</f>
        <v>ASFM0125S</v>
      </c>
      <c r="B2466" t="str">
        <f>"ASFM0125S"</f>
        <v>ASFM0125S</v>
      </c>
    </row>
    <row r="2467" spans="1:2" x14ac:dyDescent="0.25">
      <c r="A2467" t="str">
        <f>"ASFM0162S"</f>
        <v>ASFM0162S</v>
      </c>
      <c r="B2467" t="str">
        <f>"ASFM0162S"</f>
        <v>ASFM0162S</v>
      </c>
    </row>
    <row r="2468" spans="1:2" x14ac:dyDescent="0.25">
      <c r="A2468" t="str">
        <f>"ASFM0162X"</f>
        <v>ASFM0162X</v>
      </c>
      <c r="B2468" t="str">
        <f>"ASFM0162X"</f>
        <v>ASFM0162X</v>
      </c>
    </row>
    <row r="2469" spans="1:2" x14ac:dyDescent="0.25">
      <c r="A2469" t="str">
        <f>"ASFM0165S"</f>
        <v>ASFM0165S</v>
      </c>
      <c r="B2469" t="str">
        <f>"ASFM0165S"</f>
        <v>ASFM0165S</v>
      </c>
    </row>
    <row r="2470" spans="1:2" x14ac:dyDescent="0.25">
      <c r="A2470" t="str">
        <f>"ASFM0182S"</f>
        <v>ASFM0182S</v>
      </c>
      <c r="B2470" t="str">
        <f>"ASFM0182S"</f>
        <v>ASFM0182S</v>
      </c>
    </row>
    <row r="2471" spans="1:2" x14ac:dyDescent="0.25">
      <c r="A2471" t="str">
        <f>"ASFM0182X"</f>
        <v>ASFM0182X</v>
      </c>
      <c r="B2471" t="str">
        <f>"ASFM0182X"</f>
        <v>ASFM0182X</v>
      </c>
    </row>
    <row r="2472" spans="1:2" x14ac:dyDescent="0.25">
      <c r="A2472" t="str">
        <f>"ASFM0185S"</f>
        <v>ASFM0185S</v>
      </c>
      <c r="B2472" t="str">
        <f>"ASFM0185S"</f>
        <v>ASFM0185S</v>
      </c>
    </row>
    <row r="2473" spans="1:2" x14ac:dyDescent="0.25">
      <c r="A2473" t="str">
        <f>"ASFM0212S"</f>
        <v>ASFM0212S</v>
      </c>
      <c r="B2473" t="str">
        <f>"ASFM0212S"</f>
        <v>ASFM0212S</v>
      </c>
    </row>
    <row r="2474" spans="1:2" x14ac:dyDescent="0.25">
      <c r="A2474" t="str">
        <f>"ASFM0212X"</f>
        <v>ASFM0212X</v>
      </c>
      <c r="B2474" t="str">
        <f>"ASFM0212X"</f>
        <v>ASFM0212X</v>
      </c>
    </row>
    <row r="2475" spans="1:2" x14ac:dyDescent="0.25">
      <c r="A2475" t="str">
        <f>"ASFM0215S"</f>
        <v>ASFM0215S</v>
      </c>
      <c r="B2475" t="str">
        <f>"ASFM0215S"</f>
        <v>ASFM0215S</v>
      </c>
    </row>
    <row r="2476" spans="1:2" x14ac:dyDescent="0.25">
      <c r="A2476" t="str">
        <f>"ASFM0242S"</f>
        <v>ASFM0242S</v>
      </c>
      <c r="B2476" t="str">
        <f>"ASFM0242S"</f>
        <v>ASFM0242S</v>
      </c>
    </row>
    <row r="2477" spans="1:2" x14ac:dyDescent="0.25">
      <c r="A2477" t="str">
        <f>"ASFM0242X"</f>
        <v>ASFM0242X</v>
      </c>
      <c r="B2477" t="str">
        <f>"ASFM0242X"</f>
        <v>ASFM0242X</v>
      </c>
    </row>
    <row r="2478" spans="1:2" x14ac:dyDescent="0.25">
      <c r="A2478" t="str">
        <f>"ASFM0245S"</f>
        <v>ASFM0245S</v>
      </c>
      <c r="B2478" t="str">
        <f>"ASFM0245S"</f>
        <v>ASFM0245S</v>
      </c>
    </row>
    <row r="2479" spans="1:2" x14ac:dyDescent="0.25">
      <c r="A2479" t="str">
        <f>"ASQ10220"</f>
        <v>ASQ10220</v>
      </c>
      <c r="B2479" t="str">
        <f>"ASQ10220"</f>
        <v>ASQ10220</v>
      </c>
    </row>
    <row r="2480" spans="1:2" x14ac:dyDescent="0.25">
      <c r="A2480" t="str">
        <f>"ASQ10227"</f>
        <v>ASQ10227</v>
      </c>
      <c r="B2480" t="str">
        <f>"ASQ10227"</f>
        <v>ASQ10227</v>
      </c>
    </row>
    <row r="2481" spans="1:2" x14ac:dyDescent="0.25">
      <c r="A2481" t="str">
        <f>"ASQ10228J"</f>
        <v>ASQ10228J</v>
      </c>
      <c r="B2481" t="str">
        <f>"ASQ10228"</f>
        <v>ASQ10228</v>
      </c>
    </row>
    <row r="2482" spans="1:2" x14ac:dyDescent="0.25">
      <c r="A2482" t="str">
        <f>"ASQ10230J"</f>
        <v>ASQ10230J</v>
      </c>
      <c r="B2482" t="str">
        <f>"ASQ10230"</f>
        <v>ASQ10230</v>
      </c>
    </row>
    <row r="2483" spans="1:2" x14ac:dyDescent="0.25">
      <c r="A2483" t="str">
        <f>"ASQ10237J"</f>
        <v>ASQ10237J</v>
      </c>
      <c r="B2483" t="str">
        <f>"ASQ10237"</f>
        <v>ASQ10237</v>
      </c>
    </row>
    <row r="2484" spans="1:2" x14ac:dyDescent="0.25">
      <c r="A2484" t="str">
        <f>"ASQ10238J"</f>
        <v>ASQ10238J</v>
      </c>
      <c r="B2484" t="str">
        <f>"ASQ10238"</f>
        <v>ASQ10238</v>
      </c>
    </row>
    <row r="2485" spans="1:2" x14ac:dyDescent="0.25">
      <c r="A2485" t="str">
        <f>"ASQ10320J"</f>
        <v>ASQ10320J</v>
      </c>
      <c r="B2485" t="str">
        <f>"ASQ10320"</f>
        <v>ASQ10320</v>
      </c>
    </row>
    <row r="2486" spans="1:2" x14ac:dyDescent="0.25">
      <c r="A2486" t="str">
        <f>"ASQ10327"</f>
        <v>ASQ10327</v>
      </c>
      <c r="B2486" t="str">
        <f>"ASQ10327"</f>
        <v>ASQ10327</v>
      </c>
    </row>
    <row r="2487" spans="1:2" x14ac:dyDescent="0.25">
      <c r="A2487" t="str">
        <f>"ASQ10328"</f>
        <v>ASQ10328</v>
      </c>
      <c r="B2487" t="str">
        <f>"ASQ10328"</f>
        <v>ASQ10328</v>
      </c>
    </row>
    <row r="2488" spans="1:2" x14ac:dyDescent="0.25">
      <c r="A2488" t="str">
        <f>"ASQ10330"</f>
        <v>ASQ10330</v>
      </c>
      <c r="B2488" t="str">
        <f>"ASQ10330"</f>
        <v>ASQ10330</v>
      </c>
    </row>
    <row r="2489" spans="1:2" x14ac:dyDescent="0.25">
      <c r="A2489" t="str">
        <f>"ASQ10337"</f>
        <v>ASQ10337</v>
      </c>
      <c r="B2489" t="str">
        <f>"ASQ10337"</f>
        <v>ASQ10337</v>
      </c>
    </row>
    <row r="2490" spans="1:2" x14ac:dyDescent="0.25">
      <c r="A2490" t="str">
        <f>"ASQ10338J"</f>
        <v>ASQ10338J</v>
      </c>
      <c r="B2490" t="str">
        <f>"ASQ10338"</f>
        <v>ASQ10338</v>
      </c>
    </row>
    <row r="2491" spans="1:2" x14ac:dyDescent="0.25">
      <c r="A2491" t="str">
        <f>"ASQ10410J"</f>
        <v>ASQ10410J</v>
      </c>
      <c r="B2491" t="str">
        <f>"ASQ10410"</f>
        <v>ASQ10410</v>
      </c>
    </row>
    <row r="2492" spans="1:2" x14ac:dyDescent="0.25">
      <c r="A2492" t="str">
        <f>"ASQ10417J"</f>
        <v>ASQ10417J</v>
      </c>
      <c r="B2492" t="str">
        <f>"ASQ10417"</f>
        <v>ASQ10417</v>
      </c>
    </row>
    <row r="2493" spans="1:2" x14ac:dyDescent="0.25">
      <c r="A2493" t="str">
        <f>"ASQ10418J"</f>
        <v>ASQ10418J</v>
      </c>
      <c r="B2493" t="str">
        <f>"ASQ10418"</f>
        <v>ASQ10418</v>
      </c>
    </row>
    <row r="2494" spans="1:2" x14ac:dyDescent="0.25">
      <c r="A2494" t="str">
        <f>"ASQ10610J"</f>
        <v>ASQ10610J</v>
      </c>
      <c r="B2494" t="str">
        <f>"ASQ10610"</f>
        <v>ASQ10610</v>
      </c>
    </row>
    <row r="2495" spans="1:2" x14ac:dyDescent="0.25">
      <c r="A2495" t="str">
        <f>"ASQ10617J"</f>
        <v>ASQ10617J</v>
      </c>
      <c r="B2495" t="str">
        <f>"ASQ10617"</f>
        <v>ASQ10617</v>
      </c>
    </row>
    <row r="2496" spans="1:2" x14ac:dyDescent="0.25">
      <c r="A2496" t="str">
        <f>"ASQ10618J"</f>
        <v>ASQ10618J</v>
      </c>
      <c r="B2496" t="str">
        <f>"ASQ10618"</f>
        <v>ASQ10618</v>
      </c>
    </row>
    <row r="2497" spans="1:2" x14ac:dyDescent="0.25">
      <c r="A2497" t="str">
        <f>"ASQ10620J"</f>
        <v>ASQ10620J</v>
      </c>
      <c r="B2497" t="str">
        <f>"ASQ10620"</f>
        <v>ASQ10620</v>
      </c>
    </row>
    <row r="2498" spans="1:2" x14ac:dyDescent="0.25">
      <c r="A2498" t="str">
        <f>"ASQ10627"</f>
        <v>ASQ10627</v>
      </c>
      <c r="B2498" t="str">
        <f>"ASQ10627"</f>
        <v>ASQ10627</v>
      </c>
    </row>
    <row r="2499" spans="1:2" x14ac:dyDescent="0.25">
      <c r="A2499" t="str">
        <f>"ASQ10628J"</f>
        <v>ASQ10628J</v>
      </c>
      <c r="B2499" t="str">
        <f>"ASQ10628"</f>
        <v>ASQ10628</v>
      </c>
    </row>
    <row r="2500" spans="1:2" x14ac:dyDescent="0.25">
      <c r="A2500" t="str">
        <f>"ASQ10630J"</f>
        <v>ASQ10630J</v>
      </c>
      <c r="B2500" t="str">
        <f>"ASQ10630"</f>
        <v>ASQ10630</v>
      </c>
    </row>
    <row r="2501" spans="1:2" x14ac:dyDescent="0.25">
      <c r="A2501" t="str">
        <f>"ASQ10637J"</f>
        <v>ASQ10637J</v>
      </c>
      <c r="B2501" t="str">
        <f>"ASQ10637"</f>
        <v>ASQ10637</v>
      </c>
    </row>
    <row r="2502" spans="1:2" x14ac:dyDescent="0.25">
      <c r="A2502" t="str">
        <f>"ASQ10638"</f>
        <v>ASQ10638</v>
      </c>
      <c r="B2502" t="str">
        <f>"ASQ10638"</f>
        <v>ASQ10638</v>
      </c>
    </row>
    <row r="2503" spans="1:2" x14ac:dyDescent="0.25">
      <c r="A2503" t="str">
        <f>"ASQ10710"</f>
        <v>ASQ10710</v>
      </c>
      <c r="B2503" t="str">
        <f>"ASQ10710"</f>
        <v>ASQ10710</v>
      </c>
    </row>
    <row r="2504" spans="1:2" x14ac:dyDescent="0.25">
      <c r="A2504" t="str">
        <f>"ASQ10717"</f>
        <v>ASQ10717</v>
      </c>
      <c r="B2504" t="str">
        <f>"ASQ10717"</f>
        <v>ASQ10717</v>
      </c>
    </row>
    <row r="2505" spans="1:2" x14ac:dyDescent="0.25">
      <c r="A2505" t="str">
        <f>"ASQ10718"</f>
        <v>ASQ10718</v>
      </c>
      <c r="B2505" t="str">
        <f>"ASQ10718"</f>
        <v>ASQ10718</v>
      </c>
    </row>
    <row r="2506" spans="1:2" x14ac:dyDescent="0.25">
      <c r="A2506" t="str">
        <f>"ASQ10810"</f>
        <v>ASQ10810</v>
      </c>
      <c r="B2506" t="str">
        <f>"ASQ10810"</f>
        <v>ASQ10810</v>
      </c>
    </row>
    <row r="2507" spans="1:2" x14ac:dyDescent="0.25">
      <c r="A2507" t="str">
        <f>"ASQ10817"</f>
        <v>ASQ10817</v>
      </c>
      <c r="B2507" t="str">
        <f>"ASQ10817"</f>
        <v>ASQ10817</v>
      </c>
    </row>
    <row r="2508" spans="1:2" x14ac:dyDescent="0.25">
      <c r="A2508" t="str">
        <f>"ASQ10818"</f>
        <v>ASQ10818</v>
      </c>
      <c r="B2508" t="str">
        <f>"ASQ10818"</f>
        <v>ASQ10818</v>
      </c>
    </row>
    <row r="2509" spans="1:2" x14ac:dyDescent="0.25">
      <c r="A2509" t="str">
        <f>"ASQ11510J"</f>
        <v>ASQ11510J</v>
      </c>
      <c r="B2509" t="str">
        <f>"ASQ11510"</f>
        <v>ASQ11510</v>
      </c>
    </row>
    <row r="2510" spans="1:2" x14ac:dyDescent="0.25">
      <c r="A2510" t="str">
        <f>"ASQ11517J"</f>
        <v>ASQ11517J</v>
      </c>
      <c r="B2510" t="str">
        <f>"ASQ11517"</f>
        <v>ASQ11517</v>
      </c>
    </row>
    <row r="2511" spans="1:2" x14ac:dyDescent="0.25">
      <c r="A2511" t="str">
        <f>"ASQ11518J"</f>
        <v>ASQ11518J</v>
      </c>
      <c r="B2511" t="str">
        <f>"ASQ11518"</f>
        <v>ASQ11518</v>
      </c>
    </row>
    <row r="2512" spans="1:2" x14ac:dyDescent="0.25">
      <c r="A2512" t="str">
        <f>"ASQ14410"</f>
        <v>ASQ14410</v>
      </c>
      <c r="B2512" t="str">
        <f>"ASQ14410"</f>
        <v>ASQ14410</v>
      </c>
    </row>
    <row r="2513" spans="1:2" x14ac:dyDescent="0.25">
      <c r="A2513" t="str">
        <f>"ASQ14417"</f>
        <v>ASQ14417</v>
      </c>
      <c r="B2513" t="str">
        <f>"ASQ14417"</f>
        <v>ASQ14417</v>
      </c>
    </row>
    <row r="2514" spans="1:2" x14ac:dyDescent="0.25">
      <c r="A2514" t="str">
        <f>"ASQ14418"</f>
        <v>ASQ14418</v>
      </c>
      <c r="B2514" t="str">
        <f>"ASQ14418"</f>
        <v>ASQ14418</v>
      </c>
    </row>
    <row r="2515" spans="1:2" x14ac:dyDescent="0.25">
      <c r="A2515" t="str">
        <f>"ASQ15410"</f>
        <v>ASQ15410</v>
      </c>
      <c r="B2515" t="str">
        <f>"ASQ15410"</f>
        <v>ASQ15410</v>
      </c>
    </row>
    <row r="2516" spans="1:2" x14ac:dyDescent="0.25">
      <c r="A2516" t="str">
        <f>"ASQ15417"</f>
        <v>ASQ15417</v>
      </c>
      <c r="B2516" t="str">
        <f>"ASQ15417"</f>
        <v>ASQ15417</v>
      </c>
    </row>
    <row r="2517" spans="1:2" x14ac:dyDescent="0.25">
      <c r="A2517" t="str">
        <f>"ASQ15418"</f>
        <v>ASQ15418</v>
      </c>
      <c r="B2517" t="str">
        <f>"ASQ15418"</f>
        <v>ASQ15418</v>
      </c>
    </row>
    <row r="2518" spans="1:2" x14ac:dyDescent="0.25">
      <c r="A2518" t="str">
        <f>"ASQ16410"</f>
        <v>ASQ16410</v>
      </c>
      <c r="B2518" t="str">
        <f>"ASQ16410"</f>
        <v>ASQ16410</v>
      </c>
    </row>
    <row r="2519" spans="1:2" x14ac:dyDescent="0.25">
      <c r="A2519" t="str">
        <f>"ASQ16417"</f>
        <v>ASQ16417</v>
      </c>
      <c r="B2519" t="str">
        <f>"ASQ16417"</f>
        <v>ASQ16417</v>
      </c>
    </row>
    <row r="2520" spans="1:2" x14ac:dyDescent="0.25">
      <c r="A2520" t="str">
        <f>"ASQ16418"</f>
        <v>ASQ16418</v>
      </c>
      <c r="B2520" t="str">
        <f>"ASQ16418"</f>
        <v>ASQ16418</v>
      </c>
    </row>
    <row r="2521" spans="1:2" x14ac:dyDescent="0.25">
      <c r="A2521" t="str">
        <f>"ASQ17410"</f>
        <v>ASQ17410</v>
      </c>
      <c r="B2521" t="str">
        <f>"ASQ17410"</f>
        <v>ASQ17410</v>
      </c>
    </row>
    <row r="2522" spans="1:2" x14ac:dyDescent="0.25">
      <c r="A2522" t="str">
        <f>"ASQ17417"</f>
        <v>ASQ17417</v>
      </c>
      <c r="B2522" t="str">
        <f>"ASQ17417"</f>
        <v>ASQ17417</v>
      </c>
    </row>
    <row r="2523" spans="1:2" x14ac:dyDescent="0.25">
      <c r="A2523" t="str">
        <f>"ASQ17418"</f>
        <v>ASQ17418</v>
      </c>
      <c r="B2523" t="str">
        <f>"ASQ17418"</f>
        <v>ASQ17418</v>
      </c>
    </row>
    <row r="2524" spans="1:2" x14ac:dyDescent="0.25">
      <c r="A2524" t="str">
        <f>"ASQM11228-A"</f>
        <v>ASQM11228-A</v>
      </c>
      <c r="B2524" t="str">
        <f>"ASQM11228-A"</f>
        <v>ASQM11228-A</v>
      </c>
    </row>
    <row r="2525" spans="1:2" x14ac:dyDescent="0.25">
      <c r="A2525" t="str">
        <f>"ASQM11620-A"</f>
        <v>ASQM11620-A</v>
      </c>
      <c r="B2525" t="str">
        <f>"ASQM11620-A"</f>
        <v>ASQM11620-A</v>
      </c>
    </row>
    <row r="2526" spans="1:2" x14ac:dyDescent="0.25">
      <c r="A2526" t="str">
        <f>"ASQM11628-A"</f>
        <v>ASQM11628-A</v>
      </c>
      <c r="B2526" t="str">
        <f>"ASQM11628-A"</f>
        <v>ASQM11628-A</v>
      </c>
    </row>
    <row r="2527" spans="1:2" x14ac:dyDescent="0.25">
      <c r="A2527" t="str">
        <f>"ASQM11630-A"</f>
        <v>ASQM11630-A</v>
      </c>
      <c r="B2527" t="str">
        <f>"ASQM11630-A"</f>
        <v>ASQM11630-A</v>
      </c>
    </row>
    <row r="2528" spans="1:2" x14ac:dyDescent="0.25">
      <c r="A2528" t="str">
        <f>"ASQM11638-A"</f>
        <v>ASQM11638-A</v>
      </c>
      <c r="B2528" t="str">
        <f>"ASQM11638-A"</f>
        <v>ASQM11638-A</v>
      </c>
    </row>
    <row r="2529" spans="1:2" x14ac:dyDescent="0.25">
      <c r="A2529" t="str">
        <f>"ASQM16138-A"</f>
        <v>ASQM16138-A</v>
      </c>
      <c r="B2529" t="str">
        <f>"ASQM16138-A"</f>
        <v>ASQM16138-A</v>
      </c>
    </row>
    <row r="2530" spans="1:2" x14ac:dyDescent="0.25">
      <c r="A2530" t="str">
        <f>"ASQM16420-A"</f>
        <v>ASQM16420-A</v>
      </c>
      <c r="B2530" t="str">
        <f>"ASQM16420-A"</f>
        <v>ASQM16420-A</v>
      </c>
    </row>
    <row r="2531" spans="1:2" x14ac:dyDescent="0.25">
      <c r="A2531" t="str">
        <f>"ASQM16428-A"</f>
        <v>ASQM16428-A</v>
      </c>
      <c r="B2531" t="str">
        <f>"ASQM16428-A"</f>
        <v>ASQM16428-A</v>
      </c>
    </row>
    <row r="2532" spans="1:2" x14ac:dyDescent="0.25">
      <c r="A2532" t="str">
        <f>"ASQM16430-A"</f>
        <v>ASQM16430-A</v>
      </c>
      <c r="B2532" t="str">
        <f>"ASQM16430-A"</f>
        <v>ASQM16430-A</v>
      </c>
    </row>
    <row r="2533" spans="1:2" x14ac:dyDescent="0.25">
      <c r="A2533" t="str">
        <f>"ASQM16438-A"</f>
        <v>ASQM16438-A</v>
      </c>
      <c r="B2533" t="str">
        <f>"ASQM16438-A"</f>
        <v>ASQM16438-A</v>
      </c>
    </row>
    <row r="2534" spans="1:2" x14ac:dyDescent="0.25">
      <c r="A2534" t="str">
        <f>"ASQM16A20-A"</f>
        <v>ASQM16A20-A</v>
      </c>
      <c r="B2534" t="str">
        <f>"ASQM16A20-A"</f>
        <v>ASQM16A20-A</v>
      </c>
    </row>
    <row r="2535" spans="1:2" x14ac:dyDescent="0.25">
      <c r="A2535" t="str">
        <f>"ASQM16A30-A"</f>
        <v>ASQM16A30-A</v>
      </c>
      <c r="B2535" t="str">
        <f>"ASQM16A30-A"</f>
        <v>ASQM16A30-A</v>
      </c>
    </row>
    <row r="2536" spans="1:2" x14ac:dyDescent="0.25">
      <c r="A2536" t="str">
        <f>"ASQM17420-A"</f>
        <v>ASQM17420-A</v>
      </c>
      <c r="B2536" t="str">
        <f>"ASQM17420-A"</f>
        <v>ASQM17420-A</v>
      </c>
    </row>
    <row r="2537" spans="1:2" x14ac:dyDescent="0.25">
      <c r="A2537" t="str">
        <f>"ASQM17428-A"</f>
        <v>ASQM17428-A</v>
      </c>
      <c r="B2537" t="str">
        <f>"ASQM17428-A"</f>
        <v>ASQM17428-A</v>
      </c>
    </row>
    <row r="2538" spans="1:2" x14ac:dyDescent="0.25">
      <c r="A2538" t="str">
        <f>"ASQM17430-A"</f>
        <v>ASQM17430-A</v>
      </c>
      <c r="B2538" t="str">
        <f>"ASQM17430-A"</f>
        <v>ASQM17430-A</v>
      </c>
    </row>
    <row r="2539" spans="1:2" x14ac:dyDescent="0.25">
      <c r="A2539" t="str">
        <f>"ASQM17438-A"</f>
        <v>ASQM17438-A</v>
      </c>
      <c r="B2539" t="str">
        <f>"ASQM17438-A"</f>
        <v>ASQM17438-A</v>
      </c>
    </row>
    <row r="2540" spans="1:2" x14ac:dyDescent="0.25">
      <c r="A2540" t="str">
        <f>"ASQM17B20-A"</f>
        <v>ASQM17B20-A</v>
      </c>
      <c r="B2540" t="str">
        <f>"ASQM17B20-A"</f>
        <v>ASQM17B20-A</v>
      </c>
    </row>
    <row r="2541" spans="1:2" x14ac:dyDescent="0.25">
      <c r="A2541" t="str">
        <f>"ASQM17B30-A"</f>
        <v>ASQM17B30-A</v>
      </c>
      <c r="B2541" t="str">
        <f>"ASQM17B30-A"</f>
        <v>ASQM17B30-A</v>
      </c>
    </row>
    <row r="2542" spans="1:2" x14ac:dyDescent="0.25">
      <c r="A2542" t="str">
        <f>"ASQMR11638-A"</f>
        <v>ASQMR11638-A</v>
      </c>
      <c r="B2542" t="str">
        <f>"ASQMR11638-A"</f>
        <v>ASQMR11638-A</v>
      </c>
    </row>
    <row r="2543" spans="1:2" x14ac:dyDescent="0.25">
      <c r="A2543" t="str">
        <f>"AT-2400B"</f>
        <v>AT-2400B</v>
      </c>
      <c r="B2543" t="str">
        <f>"AT-2400B"</f>
        <v>AT-2400B</v>
      </c>
    </row>
    <row r="2544" spans="1:2" x14ac:dyDescent="0.25">
      <c r="A2544" t="str">
        <f>"AT-2600B"</f>
        <v>AT-2600B</v>
      </c>
      <c r="B2544" t="str">
        <f>"AT-2600B"</f>
        <v>AT-2600B</v>
      </c>
    </row>
    <row r="2545" spans="1:2" x14ac:dyDescent="0.25">
      <c r="A2545" t="str">
        <f>"AT-26L0B"</f>
        <v>AT-26L0B</v>
      </c>
      <c r="B2545" t="str">
        <f>"AT-26L0B"</f>
        <v>AT-26L0B</v>
      </c>
    </row>
    <row r="2546" spans="1:2" x14ac:dyDescent="0.25">
      <c r="A2546" t="str">
        <f>"AT-7665A"</f>
        <v>AT-7665A</v>
      </c>
      <c r="B2546" t="str">
        <f>"AT-7665A"</f>
        <v>AT-7665A</v>
      </c>
    </row>
    <row r="2547" spans="1:2" x14ac:dyDescent="0.25">
      <c r="A2547" t="str">
        <f>"AT-7802A"</f>
        <v>AT-7802A</v>
      </c>
      <c r="B2547" t="str">
        <f>"AT-7802A"</f>
        <v>AT-7802A</v>
      </c>
    </row>
    <row r="2548" spans="1:2" x14ac:dyDescent="0.25">
      <c r="A2548" t="str">
        <f>"AT-7963A"</f>
        <v>AT-7963A</v>
      </c>
      <c r="B2548" t="str">
        <f>"AT-7963A"</f>
        <v>AT-7963A</v>
      </c>
    </row>
    <row r="2549" spans="1:2" x14ac:dyDescent="0.25">
      <c r="A2549" t="str">
        <f>"AV31023-A"</f>
        <v>AV31023-A</v>
      </c>
      <c r="B2549" t="str">
        <f>"AV31023-A"</f>
        <v>AV31023-A</v>
      </c>
    </row>
    <row r="2550" spans="1:2" x14ac:dyDescent="0.25">
      <c r="A2550" t="str">
        <f>"AV31043-A"</f>
        <v>AV31043-A</v>
      </c>
      <c r="B2550" t="str">
        <f>"AV31043-A"</f>
        <v>AV31043-A</v>
      </c>
    </row>
    <row r="2551" spans="1:2" x14ac:dyDescent="0.25">
      <c r="A2551" t="str">
        <f>"AV31243-A"</f>
        <v>AV31243-A</v>
      </c>
      <c r="B2551" t="str">
        <f>"AV31243-A"</f>
        <v>AV31243-A</v>
      </c>
    </row>
    <row r="2552" spans="1:2" x14ac:dyDescent="0.25">
      <c r="A2552" t="str">
        <f>"AV3132613-A"</f>
        <v>AV3132613-A</v>
      </c>
      <c r="B2552" t="str">
        <f>"AV3132613-A"</f>
        <v>AV3132613-A</v>
      </c>
    </row>
    <row r="2553" spans="1:2" x14ac:dyDescent="0.25">
      <c r="A2553" t="str">
        <f>"AV3134613-A"</f>
        <v>AV3134613-A</v>
      </c>
      <c r="B2553" t="str">
        <f>"AV3134613-A"</f>
        <v>AV3134613-A</v>
      </c>
    </row>
    <row r="2554" spans="1:2" x14ac:dyDescent="0.25">
      <c r="A2554" t="str">
        <f>"AV31543AT"</f>
        <v>AV31543AT</v>
      </c>
      <c r="B2554" t="str">
        <f>"AV31543-A"</f>
        <v>AV31543-A</v>
      </c>
    </row>
    <row r="2555" spans="1:2" x14ac:dyDescent="0.25">
      <c r="A2555" t="str">
        <f>"AV32023AT"</f>
        <v>AV32023AT</v>
      </c>
      <c r="B2555" t="str">
        <f>"AV32023-A"</f>
        <v>AV32023-A</v>
      </c>
    </row>
    <row r="2556" spans="1:2" x14ac:dyDescent="0.25">
      <c r="A2556" t="str">
        <f>"AV32043-A"</f>
        <v>AV32043-A</v>
      </c>
      <c r="B2556" t="str">
        <f>"AV32043-A"</f>
        <v>AV32043-A</v>
      </c>
    </row>
    <row r="2557" spans="1:2" x14ac:dyDescent="0.25">
      <c r="A2557" t="str">
        <f>"AV3212613-A"</f>
        <v>AV3212613-A</v>
      </c>
      <c r="B2557" t="str">
        <f>"AV3212613-A"</f>
        <v>AV3212613-A</v>
      </c>
    </row>
    <row r="2558" spans="1:2" x14ac:dyDescent="0.25">
      <c r="A2558" t="str">
        <f>"AV321411613-A"</f>
        <v>AV321411613-A</v>
      </c>
      <c r="B2558" t="str">
        <f>"AV321411613-A"</f>
        <v>AV321411613-A</v>
      </c>
    </row>
    <row r="2559" spans="1:2" x14ac:dyDescent="0.25">
      <c r="A2559" t="str">
        <f>"AV32143AT"</f>
        <v>AV32143AT</v>
      </c>
      <c r="B2559" t="str">
        <f>"AV32143-A"</f>
        <v>AV32143-A</v>
      </c>
    </row>
    <row r="2560" spans="1:2" x14ac:dyDescent="0.25">
      <c r="A2560" t="str">
        <f>"AV3214613AT"</f>
        <v>AV3214613AT</v>
      </c>
      <c r="B2560" t="str">
        <f>"AV3214613-A"</f>
        <v>AV3214613-A</v>
      </c>
    </row>
    <row r="2561" spans="1:2" x14ac:dyDescent="0.25">
      <c r="A2561" t="str">
        <f>"AV3220613AT"</f>
        <v>AV3220613AT</v>
      </c>
      <c r="B2561" t="str">
        <f>"AV3220613AT"</f>
        <v>AV3220613AT</v>
      </c>
    </row>
    <row r="2562" spans="1:2" x14ac:dyDescent="0.25">
      <c r="A2562" t="str">
        <f>"AV32223AT"</f>
        <v>AV32223AT</v>
      </c>
      <c r="B2562" t="str">
        <f>"AV32223-A"</f>
        <v>AV32223-A</v>
      </c>
    </row>
    <row r="2563" spans="1:2" x14ac:dyDescent="0.25">
      <c r="A2563" t="str">
        <f>"AV322261"</f>
        <v>AV322261</v>
      </c>
      <c r="B2563" t="str">
        <f>"AV322261"</f>
        <v>AV322261</v>
      </c>
    </row>
    <row r="2564" spans="1:2" x14ac:dyDescent="0.25">
      <c r="A2564" t="str">
        <f>"AV3232613AT"</f>
        <v>AV3232613AT</v>
      </c>
      <c r="B2564" t="str">
        <f>"AV3232613-A"</f>
        <v>AV3232613-A</v>
      </c>
    </row>
    <row r="2565" spans="1:2" x14ac:dyDescent="0.25">
      <c r="A2565" t="str">
        <f>"AV32343-A"</f>
        <v>AV32343-A</v>
      </c>
      <c r="B2565" t="str">
        <f>"AV32343-A"</f>
        <v>AV32343-A</v>
      </c>
    </row>
    <row r="2566" spans="1:2" x14ac:dyDescent="0.25">
      <c r="A2566" t="str">
        <f>"AV32423-A"</f>
        <v>AV32423-A</v>
      </c>
      <c r="B2566" t="str">
        <f>"AV32423-A"</f>
        <v>AV32423-A</v>
      </c>
    </row>
    <row r="2567" spans="1:2" x14ac:dyDescent="0.25">
      <c r="A2567" t="str">
        <f>"AV32523-A"</f>
        <v>AV32523-A</v>
      </c>
      <c r="B2567" t="str">
        <f>"AV32523-A"</f>
        <v>AV32523-A</v>
      </c>
    </row>
    <row r="2568" spans="1:2" x14ac:dyDescent="0.25">
      <c r="A2568" t="str">
        <f>"AV3252613"</f>
        <v>AV3252613</v>
      </c>
      <c r="B2568" t="str">
        <f>"AV3252613"</f>
        <v>AV3252613</v>
      </c>
    </row>
    <row r="2569" spans="1:2" x14ac:dyDescent="0.25">
      <c r="A2569" t="str">
        <f>"AV3254113AT"</f>
        <v>AV3254113AT</v>
      </c>
      <c r="B2569" t="str">
        <f>"AV3254113-A"</f>
        <v>AV3254113-A</v>
      </c>
    </row>
    <row r="2570" spans="1:2" x14ac:dyDescent="0.25">
      <c r="A2570" t="str">
        <f>"AV32543AT"</f>
        <v>AV32543AT</v>
      </c>
      <c r="B2570" t="str">
        <f>"AV32543-A"</f>
        <v>AV32543-A</v>
      </c>
    </row>
    <row r="2571" spans="1:2" x14ac:dyDescent="0.25">
      <c r="A2571" t="str">
        <f>"AV3254613AT"</f>
        <v>AV3254613AT</v>
      </c>
      <c r="B2571" t="str">
        <f>"AV3254613-A"</f>
        <v>AV3254613-A</v>
      </c>
    </row>
    <row r="2572" spans="1:2" x14ac:dyDescent="0.25">
      <c r="A2572" t="str">
        <f>"AV33043-A"</f>
        <v>AV33043-A</v>
      </c>
      <c r="B2572" t="str">
        <f>"AV33043-A"</f>
        <v>AV33043-A</v>
      </c>
    </row>
    <row r="2573" spans="1:2" x14ac:dyDescent="0.25">
      <c r="A2573" t="str">
        <f>"AV3402613-A"</f>
        <v>AV3402613-A</v>
      </c>
      <c r="B2573" t="str">
        <f>"AV3402613-A"</f>
        <v>AV3402613-A</v>
      </c>
    </row>
    <row r="2574" spans="1:2" x14ac:dyDescent="0.25">
      <c r="A2574" t="str">
        <f>"AV34043AT"</f>
        <v>AV34043AT</v>
      </c>
      <c r="B2574" t="str">
        <f>"AV34043-A"</f>
        <v>AV34043-A</v>
      </c>
    </row>
    <row r="2575" spans="1:2" x14ac:dyDescent="0.25">
      <c r="A2575" t="str">
        <f>"AV3405G3-A"</f>
        <v>AV3405G3-A</v>
      </c>
      <c r="B2575" t="str">
        <f>"AV3405G3-A"</f>
        <v>AV3405G3-A</v>
      </c>
    </row>
    <row r="2576" spans="1:2" x14ac:dyDescent="0.25">
      <c r="A2576" t="str">
        <f>"AV3412613-A"</f>
        <v>AV3412613-A</v>
      </c>
      <c r="B2576" t="str">
        <f>"AV3412613-A"</f>
        <v>AV3412613-A</v>
      </c>
    </row>
    <row r="2577" spans="1:2" x14ac:dyDescent="0.25">
      <c r="A2577" t="str">
        <f>"AV34243AT"</f>
        <v>AV34243AT</v>
      </c>
      <c r="B2577" t="str">
        <f>"AV34243-A"</f>
        <v>AV34243-A</v>
      </c>
    </row>
    <row r="2578" spans="1:2" x14ac:dyDescent="0.25">
      <c r="A2578" t="str">
        <f>"AV3424613"</f>
        <v>AV3424613</v>
      </c>
      <c r="B2578" t="str">
        <f>"AV3424613"</f>
        <v>AV3424613</v>
      </c>
    </row>
    <row r="2579" spans="1:2" x14ac:dyDescent="0.25">
      <c r="A2579" t="str">
        <f>"AV34323-A"</f>
        <v>AV34323-A</v>
      </c>
      <c r="B2579" t="str">
        <f>"AV34323-A"</f>
        <v>AV34323-A</v>
      </c>
    </row>
    <row r="2580" spans="1:2" x14ac:dyDescent="0.25">
      <c r="A2580" t="str">
        <f>"AV343411613-A"</f>
        <v>AV343411613-A</v>
      </c>
      <c r="B2580" t="str">
        <f>"AV343411613-A"</f>
        <v>AV343411613-A</v>
      </c>
    </row>
    <row r="2581" spans="1:2" x14ac:dyDescent="0.25">
      <c r="A2581" t="str">
        <f>"AV34343-A"</f>
        <v>AV34343-A</v>
      </c>
      <c r="B2581" t="str">
        <f>"AV34343-A"</f>
        <v>AV34343-A</v>
      </c>
    </row>
    <row r="2582" spans="1:2" x14ac:dyDescent="0.25">
      <c r="A2582" t="str">
        <f>"AV3434613AT"</f>
        <v>AV3434613AT</v>
      </c>
      <c r="B2582" t="str">
        <f>"AV3434613-A"</f>
        <v>AV3434613-A</v>
      </c>
    </row>
    <row r="2583" spans="1:2" x14ac:dyDescent="0.25">
      <c r="A2583" t="str">
        <f>"AV343461AT"</f>
        <v>AV343461AT</v>
      </c>
      <c r="B2583" t="str">
        <f>"AV343461-A"</f>
        <v>AV343461-A</v>
      </c>
    </row>
    <row r="2584" spans="1:2" x14ac:dyDescent="0.25">
      <c r="A2584" t="str">
        <f>"AV34443AT"</f>
        <v>AV34443AT</v>
      </c>
      <c r="B2584" t="str">
        <f>"AV34443-A"</f>
        <v>AV34443-A</v>
      </c>
    </row>
    <row r="2585" spans="1:2" x14ac:dyDescent="0.25">
      <c r="A2585" t="str">
        <f>"AV3444613AT"</f>
        <v>AV3444613AT</v>
      </c>
      <c r="B2585" t="str">
        <f>"AV3444613-A"</f>
        <v>AV3444613-A</v>
      </c>
    </row>
    <row r="2586" spans="1:2" x14ac:dyDescent="0.25">
      <c r="A2586" t="str">
        <f>"AV3444643AT"</f>
        <v>AV3444643AT</v>
      </c>
      <c r="B2586" t="str">
        <f>"AV3444643-A"</f>
        <v>AV3444643-A</v>
      </c>
    </row>
    <row r="2587" spans="1:2" x14ac:dyDescent="0.25">
      <c r="A2587" t="str">
        <f>"AV35023"</f>
        <v>AV35023</v>
      </c>
      <c r="B2587" t="str">
        <f>"AV35023"</f>
        <v>AV35023</v>
      </c>
    </row>
    <row r="2588" spans="1:2" x14ac:dyDescent="0.25">
      <c r="A2588" t="str">
        <f>"AV3502613-A"</f>
        <v>AV3502613-A</v>
      </c>
      <c r="B2588" t="str">
        <f>"AV3502613-A"</f>
        <v>AV3502613-A</v>
      </c>
    </row>
    <row r="2589" spans="1:2" x14ac:dyDescent="0.25">
      <c r="A2589" t="str">
        <f>"AV3544613AT"</f>
        <v>AV3544613AT</v>
      </c>
      <c r="B2589" t="str">
        <f>"AV3544613-A"</f>
        <v>AV3544613-A</v>
      </c>
    </row>
    <row r="2590" spans="1:2" x14ac:dyDescent="0.25">
      <c r="A2590" t="str">
        <f>"AV3600613"</f>
        <v>AV3600613</v>
      </c>
      <c r="B2590" t="str">
        <f>"AV3600613"</f>
        <v>AV3600613</v>
      </c>
    </row>
    <row r="2591" spans="1:2" x14ac:dyDescent="0.25">
      <c r="A2591" t="str">
        <f>"AV3602"</f>
        <v>AV3602</v>
      </c>
      <c r="B2591" t="str">
        <f>"AV3602"</f>
        <v>AV3602</v>
      </c>
    </row>
    <row r="2592" spans="1:2" x14ac:dyDescent="0.25">
      <c r="A2592" t="str">
        <f>"AV360261"</f>
        <v>AV360261</v>
      </c>
      <c r="B2592" t="str">
        <f>"AV360261"</f>
        <v>AV360261</v>
      </c>
    </row>
    <row r="2593" spans="1:2" x14ac:dyDescent="0.25">
      <c r="A2593" t="str">
        <f>"AV3602613-A"</f>
        <v>AV3602613-A</v>
      </c>
      <c r="B2593" t="str">
        <f>"AV3602613-A"</f>
        <v>AV3602613-A</v>
      </c>
    </row>
    <row r="2594" spans="1:2" x14ac:dyDescent="0.25">
      <c r="A2594" t="str">
        <f>"AV360464"</f>
        <v>AV360464</v>
      </c>
      <c r="B2594" t="str">
        <f>"AV360464"</f>
        <v>AV360464</v>
      </c>
    </row>
    <row r="2595" spans="1:2" x14ac:dyDescent="0.25">
      <c r="A2595" t="str">
        <f>"AV36123"</f>
        <v>AV36123</v>
      </c>
      <c r="B2595" t="str">
        <f>"AV36123"</f>
        <v>AV36123</v>
      </c>
    </row>
    <row r="2596" spans="1:2" x14ac:dyDescent="0.25">
      <c r="A2596" t="str">
        <f>"AV36143"</f>
        <v>AV36143</v>
      </c>
      <c r="B2596" t="str">
        <f>"AV36143"</f>
        <v>AV36143</v>
      </c>
    </row>
    <row r="2597" spans="1:2" x14ac:dyDescent="0.25">
      <c r="A2597" t="str">
        <f>"AV3614613-A"</f>
        <v>AV3614613-A</v>
      </c>
      <c r="B2597" t="str">
        <f>"AV3614613-A"</f>
        <v>AV3614613-A</v>
      </c>
    </row>
    <row r="2598" spans="1:2" x14ac:dyDescent="0.25">
      <c r="A2598" t="str">
        <f>"AV3622613AT"</f>
        <v>AV3622613AT</v>
      </c>
      <c r="B2598" t="str">
        <f>"AV3622613-A"</f>
        <v>AV3622613-A</v>
      </c>
    </row>
    <row r="2599" spans="1:2" x14ac:dyDescent="0.25">
      <c r="A2599" t="str">
        <f>"AV3624613-A"</f>
        <v>AV3624613-A</v>
      </c>
      <c r="B2599" t="str">
        <f>"AV3624613-A"</f>
        <v>AV3624613-A</v>
      </c>
    </row>
    <row r="2600" spans="1:2" x14ac:dyDescent="0.25">
      <c r="A2600" t="str">
        <f>"AV3634613-A"</f>
        <v>AV3634613-A</v>
      </c>
      <c r="B2600" t="str">
        <f>"AV3634613-A"</f>
        <v>AV3634613-A</v>
      </c>
    </row>
    <row r="2601" spans="1:2" x14ac:dyDescent="0.25">
      <c r="A2601" t="str">
        <f>"AV3642613-A"</f>
        <v>AV3642613-A</v>
      </c>
      <c r="B2601" t="str">
        <f>"AV3642613-A"</f>
        <v>AV3642613-A</v>
      </c>
    </row>
    <row r="2602" spans="1:2" x14ac:dyDescent="0.25">
      <c r="A2602" t="str">
        <f>"AV3642-A"</f>
        <v>AV3642-A</v>
      </c>
      <c r="B2602" t="str">
        <f>"AV3642-A"</f>
        <v>AV3642-A</v>
      </c>
    </row>
    <row r="2603" spans="1:2" x14ac:dyDescent="0.25">
      <c r="A2603" t="str">
        <f>"AV3644613"</f>
        <v>AV3644613</v>
      </c>
      <c r="B2603" t="str">
        <f>"AV3644613-A"</f>
        <v>AV3644613-A</v>
      </c>
    </row>
    <row r="2604" spans="1:2" x14ac:dyDescent="0.25">
      <c r="A2604" t="str">
        <f>"AV365461AT"</f>
        <v>AV365461AT</v>
      </c>
      <c r="B2604" t="str">
        <f>"AV365461-A"</f>
        <v>AV365461-A</v>
      </c>
    </row>
    <row r="2605" spans="1:2" x14ac:dyDescent="0.25">
      <c r="A2605" t="str">
        <f>"AV37023AT"</f>
        <v>AV37023AT</v>
      </c>
      <c r="B2605" t="str">
        <f>"AV37023-A"</f>
        <v>AV37023-A</v>
      </c>
    </row>
    <row r="2606" spans="1:2" x14ac:dyDescent="0.25">
      <c r="A2606" t="str">
        <f>"AV37243-A"</f>
        <v>AV37243-A</v>
      </c>
      <c r="B2606" t="str">
        <f>"AV37243-A"</f>
        <v>AV37243-A</v>
      </c>
    </row>
    <row r="2607" spans="1:2" x14ac:dyDescent="0.25">
      <c r="A2607" t="str">
        <f>"AV3724613-A"</f>
        <v>AV3724613-A</v>
      </c>
      <c r="B2607" t="str">
        <f>"AV3724613-A"</f>
        <v>AV3724613-A</v>
      </c>
    </row>
    <row r="2608" spans="1:2" x14ac:dyDescent="0.25">
      <c r="A2608" t="str">
        <f>"AV37423AT"</f>
        <v>AV37423AT</v>
      </c>
      <c r="B2608" t="str">
        <f>"AV37423-A"</f>
        <v>AV37423-A</v>
      </c>
    </row>
    <row r="2609" spans="1:2" x14ac:dyDescent="0.25">
      <c r="A2609" t="str">
        <f>"AV37543-A"</f>
        <v>AV37543-A</v>
      </c>
      <c r="B2609" t="str">
        <f>"AV37543-A"</f>
        <v>AV37543-A</v>
      </c>
    </row>
    <row r="2610" spans="1:2" x14ac:dyDescent="0.25">
      <c r="A2610" t="str">
        <f>"AV3754613-A"</f>
        <v>AV3754613-A</v>
      </c>
      <c r="B2610" t="str">
        <f>"AV3754613-A"</f>
        <v>AV3754613-A</v>
      </c>
    </row>
    <row r="2611" spans="1:2" x14ac:dyDescent="0.25">
      <c r="A2611" t="str">
        <f>"AV38023AT"</f>
        <v>AV38023AT</v>
      </c>
      <c r="B2611" t="str">
        <f>"AV38023-A"</f>
        <v>AV38023-A</v>
      </c>
    </row>
    <row r="2612" spans="1:2" x14ac:dyDescent="0.25">
      <c r="A2612" t="str">
        <f>"AV38043-A"</f>
        <v>AV38043-A</v>
      </c>
      <c r="B2612" t="str">
        <f>"AV38043-A"</f>
        <v>AV38043-A</v>
      </c>
    </row>
    <row r="2613" spans="1:2" x14ac:dyDescent="0.25">
      <c r="A2613" t="str">
        <f>"AV381011613AT"</f>
        <v>AV381011613AT</v>
      </c>
      <c r="B2613" t="str">
        <f>"AV381011613-A"</f>
        <v>AV381011613-A</v>
      </c>
    </row>
    <row r="2614" spans="1:2" x14ac:dyDescent="0.25">
      <c r="A2614" t="str">
        <f>"AV381411613AT"</f>
        <v>AV381411613AT</v>
      </c>
      <c r="B2614" t="str">
        <f>"AV381411613-A"</f>
        <v>AV381411613-A</v>
      </c>
    </row>
    <row r="2615" spans="1:2" x14ac:dyDescent="0.25">
      <c r="A2615" t="str">
        <f>"AV3822613"</f>
        <v>AV3822613</v>
      </c>
      <c r="B2615" t="str">
        <f>"AV3822613"</f>
        <v>AV3822613</v>
      </c>
    </row>
    <row r="2616" spans="1:2" x14ac:dyDescent="0.25">
      <c r="A2616" t="str">
        <f>"AV3832613AT"</f>
        <v>AV3832613AT</v>
      </c>
      <c r="B2616" t="str">
        <f>"AV3832613-A"</f>
        <v>AV3832613-A</v>
      </c>
    </row>
    <row r="2617" spans="1:2" x14ac:dyDescent="0.25">
      <c r="A2617" t="str">
        <f>"AV3834613AT"</f>
        <v>AV3834613AT</v>
      </c>
      <c r="B2617" t="str">
        <f>"AV3834613-A"</f>
        <v>AV3834613-A</v>
      </c>
    </row>
    <row r="2618" spans="1:2" x14ac:dyDescent="0.25">
      <c r="A2618" t="str">
        <f>"AV38523-A"</f>
        <v>AV38523-A</v>
      </c>
      <c r="B2618" t="str">
        <f>"AV38523-A"</f>
        <v>AV38523-A</v>
      </c>
    </row>
    <row r="2619" spans="1:2" x14ac:dyDescent="0.25">
      <c r="A2619" t="str">
        <f>"AV38543"</f>
        <v>AV38543</v>
      </c>
      <c r="B2619" t="str">
        <f>"AV38543"</f>
        <v>AV38543</v>
      </c>
    </row>
    <row r="2620" spans="1:2" x14ac:dyDescent="0.25">
      <c r="A2620" t="str">
        <f>"AV3854613AT"</f>
        <v>AV3854613AT</v>
      </c>
      <c r="B2620" t="str">
        <f>"AV3854613-A"</f>
        <v>AV3854613-A</v>
      </c>
    </row>
    <row r="2621" spans="1:2" x14ac:dyDescent="0.25">
      <c r="A2621" t="str">
        <f>"AV400461J"</f>
        <v>AV400461J</v>
      </c>
      <c r="B2621" t="str">
        <f>"AV400461"</f>
        <v>AV400461</v>
      </c>
    </row>
    <row r="2622" spans="1:2" x14ac:dyDescent="0.25">
      <c r="A2622" t="str">
        <f>"AV4004J"</f>
        <v>AV4004J</v>
      </c>
      <c r="B2622" t="str">
        <f>"AV4004"</f>
        <v>AV4004</v>
      </c>
    </row>
    <row r="2623" spans="1:2" x14ac:dyDescent="0.25">
      <c r="A2623" t="str">
        <f>"AV402461J"</f>
        <v>AV402461J</v>
      </c>
      <c r="B2623" t="str">
        <f>"AV402461"</f>
        <v>AV402461</v>
      </c>
    </row>
    <row r="2624" spans="1:2" x14ac:dyDescent="0.25">
      <c r="A2624" t="str">
        <f>"AV4024J"</f>
        <v>AV4024J</v>
      </c>
      <c r="B2624" t="str">
        <f>"AV4024"</f>
        <v>AV4024</v>
      </c>
    </row>
    <row r="2625" spans="1:2" x14ac:dyDescent="0.25">
      <c r="A2625" t="str">
        <f>"AV404461J"</f>
        <v>AV404461J</v>
      </c>
      <c r="B2625" t="str">
        <f>"AV404461"</f>
        <v>AV404461</v>
      </c>
    </row>
    <row r="2626" spans="1:2" x14ac:dyDescent="0.25">
      <c r="A2626" t="str">
        <f>"AV4044J"</f>
        <v>AV4044J</v>
      </c>
      <c r="B2626" t="str">
        <f>"AV4044"</f>
        <v>AV4044</v>
      </c>
    </row>
    <row r="2627" spans="1:2" x14ac:dyDescent="0.25">
      <c r="A2627" t="str">
        <f>"AV440461J"</f>
        <v>AV440461J</v>
      </c>
      <c r="B2627" t="str">
        <f>"AV440461"</f>
        <v>AV440461</v>
      </c>
    </row>
    <row r="2628" spans="1:2" x14ac:dyDescent="0.25">
      <c r="A2628" t="str">
        <f>"AV4404J"</f>
        <v>AV4404J</v>
      </c>
      <c r="B2628" t="str">
        <f>"AV4404"</f>
        <v>AV4404</v>
      </c>
    </row>
    <row r="2629" spans="1:2" x14ac:dyDescent="0.25">
      <c r="A2629" t="str">
        <f>"AV442461J"</f>
        <v>AV442461J</v>
      </c>
      <c r="B2629" t="str">
        <f>"AV442461"</f>
        <v>AV442461</v>
      </c>
    </row>
    <row r="2630" spans="1:2" x14ac:dyDescent="0.25">
      <c r="A2630" t="str">
        <f>"AV4424J"</f>
        <v>AV4424J</v>
      </c>
      <c r="B2630" t="str">
        <f>"AV4424"</f>
        <v>AV4424</v>
      </c>
    </row>
    <row r="2631" spans="1:2" x14ac:dyDescent="0.25">
      <c r="A2631" t="str">
        <f>"AV444461J"</f>
        <v>AV444461J</v>
      </c>
      <c r="B2631" t="str">
        <f>"AV444461"</f>
        <v>AV444461</v>
      </c>
    </row>
    <row r="2632" spans="1:2" x14ac:dyDescent="0.25">
      <c r="A2632" t="str">
        <f>"AV4444J"</f>
        <v>AV4444J</v>
      </c>
      <c r="B2632" t="str">
        <f>"AV4444"</f>
        <v>AV4444</v>
      </c>
    </row>
    <row r="2633" spans="1:2" x14ac:dyDescent="0.25">
      <c r="A2633" t="str">
        <f>"AV450461J"</f>
        <v>AV450461J</v>
      </c>
      <c r="B2633" t="str">
        <f>"AV450461"</f>
        <v>AV450461</v>
      </c>
    </row>
    <row r="2634" spans="1:2" x14ac:dyDescent="0.25">
      <c r="A2634" t="str">
        <f>"AV4504J"</f>
        <v>AV4504J</v>
      </c>
      <c r="B2634" t="str">
        <f>"AV4504"</f>
        <v>AV4504</v>
      </c>
    </row>
    <row r="2635" spans="1:2" x14ac:dyDescent="0.25">
      <c r="A2635" t="str">
        <f>"AV452461J"</f>
        <v>AV452461J</v>
      </c>
      <c r="B2635" t="str">
        <f>"AV452461"</f>
        <v>AV452461</v>
      </c>
    </row>
    <row r="2636" spans="1:2" x14ac:dyDescent="0.25">
      <c r="A2636" t="str">
        <f>"AV4524J"</f>
        <v>AV4524J</v>
      </c>
      <c r="B2636" t="str">
        <f>"AV4524"</f>
        <v>AV4524</v>
      </c>
    </row>
    <row r="2637" spans="1:2" x14ac:dyDescent="0.25">
      <c r="A2637" t="str">
        <f>"AV454461J"</f>
        <v>AV454461J</v>
      </c>
      <c r="B2637" t="str">
        <f>"AV454461"</f>
        <v>AV454461</v>
      </c>
    </row>
    <row r="2638" spans="1:2" x14ac:dyDescent="0.25">
      <c r="A2638" t="str">
        <f>"AV4544J"</f>
        <v>AV4544J</v>
      </c>
      <c r="B2638" t="str">
        <f>"AV4544"</f>
        <v>AV4544</v>
      </c>
    </row>
    <row r="2639" spans="1:2" x14ac:dyDescent="0.25">
      <c r="A2639" t="str">
        <f>"AV460461J"</f>
        <v>AV460461J</v>
      </c>
      <c r="B2639" t="str">
        <f>"AV460461"</f>
        <v>AV460461</v>
      </c>
    </row>
    <row r="2640" spans="1:2" x14ac:dyDescent="0.25">
      <c r="A2640" t="str">
        <f>"AV4604J"</f>
        <v>AV4604J</v>
      </c>
      <c r="B2640" t="str">
        <f>"AV4604"</f>
        <v>AV4604</v>
      </c>
    </row>
    <row r="2641" spans="1:2" x14ac:dyDescent="0.25">
      <c r="A2641" t="str">
        <f>"AV462461J"</f>
        <v>AV462461J</v>
      </c>
      <c r="B2641" t="str">
        <f>"AV462461"</f>
        <v>AV462461</v>
      </c>
    </row>
    <row r="2642" spans="1:2" x14ac:dyDescent="0.25">
      <c r="A2642" t="str">
        <f>"AV4624J"</f>
        <v>AV4624J</v>
      </c>
      <c r="B2642" t="str">
        <f>"AV4624"</f>
        <v>AV4624</v>
      </c>
    </row>
    <row r="2643" spans="1:2" x14ac:dyDescent="0.25">
      <c r="A2643" t="str">
        <f>"AV464461J"</f>
        <v>AV464461J</v>
      </c>
      <c r="B2643" t="str">
        <f>"AV464461"</f>
        <v>AV464461</v>
      </c>
    </row>
    <row r="2644" spans="1:2" x14ac:dyDescent="0.25">
      <c r="A2644" t="str">
        <f>"AV4644J"</f>
        <v>AV4644J</v>
      </c>
      <c r="B2644" t="str">
        <f>"AV4644"</f>
        <v>AV4644</v>
      </c>
    </row>
    <row r="2645" spans="1:2" x14ac:dyDescent="0.25">
      <c r="A2645" t="str">
        <f>"AV62221264-A"</f>
        <v>AV62221264-A</v>
      </c>
      <c r="B2645" t="str">
        <f>"AV62221264-A"</f>
        <v>AV62221264-A</v>
      </c>
    </row>
    <row r="2646" spans="1:2" x14ac:dyDescent="0.25">
      <c r="A2646" t="str">
        <f>"AV62521264-A"</f>
        <v>AV62521264-A</v>
      </c>
      <c r="B2646" t="str">
        <f>"AV62521264-A"</f>
        <v>AV62521264-A</v>
      </c>
    </row>
    <row r="2647" spans="1:2" x14ac:dyDescent="0.25">
      <c r="A2647" t="str">
        <f>"AV63221264-A"</f>
        <v>AV63221264-A</v>
      </c>
      <c r="B2647" t="str">
        <f>"AV63221264-A"</f>
        <v>AV63221264-A</v>
      </c>
    </row>
    <row r="2648" spans="1:2" x14ac:dyDescent="0.25">
      <c r="A2648" t="str">
        <f>"AV6322643"</f>
        <v>AV6322643</v>
      </c>
      <c r="B2648" t="str">
        <f>"AV6322643"</f>
        <v>AV6322643</v>
      </c>
    </row>
    <row r="2649" spans="1:2" x14ac:dyDescent="0.25">
      <c r="A2649" t="str">
        <f>"AV634264-A"</f>
        <v>AV634264-A</v>
      </c>
      <c r="B2649" t="str">
        <f>"AV634264-A"</f>
        <v>AV634264-A</v>
      </c>
    </row>
    <row r="2650" spans="1:2" x14ac:dyDescent="0.25">
      <c r="A2650" t="str">
        <f>"AV63521264-A"</f>
        <v>AV63521264-A</v>
      </c>
      <c r="B2650" t="str">
        <f>"AV63521264-A"</f>
        <v>AV63521264-A</v>
      </c>
    </row>
    <row r="2651" spans="1:2" x14ac:dyDescent="0.25">
      <c r="A2651" t="str">
        <f>"AVL32053AT"</f>
        <v>AVL32053AT</v>
      </c>
      <c r="B2651" t="str">
        <f>"AVL32053-A"</f>
        <v>AVL32053-A</v>
      </c>
    </row>
    <row r="2652" spans="1:2" x14ac:dyDescent="0.25">
      <c r="A2652" t="str">
        <f>"AVL3205613AT"</f>
        <v>AVL3205613AT</v>
      </c>
      <c r="B2652" t="str">
        <f>"AVL3205613-A"</f>
        <v>AVL3205613-A</v>
      </c>
    </row>
    <row r="2653" spans="1:2" x14ac:dyDescent="0.25">
      <c r="A2653" t="str">
        <f>"AVL32153AT"</f>
        <v>AVL32153AT</v>
      </c>
      <c r="B2653" t="str">
        <f>"AVL32153-A"</f>
        <v>AVL32153-A</v>
      </c>
    </row>
    <row r="2654" spans="1:2" x14ac:dyDescent="0.25">
      <c r="A2654" t="str">
        <f>"AVL3215613AT"</f>
        <v>AVL3215613AT</v>
      </c>
      <c r="B2654" t="str">
        <f>"AVL3215613-A"</f>
        <v>AVL3215613-A</v>
      </c>
    </row>
    <row r="2655" spans="1:2" x14ac:dyDescent="0.25">
      <c r="A2655" t="str">
        <f>"AVL321561AT"</f>
        <v>AVL321561AT</v>
      </c>
      <c r="B2655" t="str">
        <f>"AVL321561-A"</f>
        <v>AVL321561-A</v>
      </c>
    </row>
    <row r="2656" spans="1:2" x14ac:dyDescent="0.25">
      <c r="A2656" t="str">
        <f>"AVL3225113AT"</f>
        <v>AVL3225113AT</v>
      </c>
      <c r="B2656" t="str">
        <f>"AVL3225113-A"</f>
        <v>AVL3225113-A</v>
      </c>
    </row>
    <row r="2657" spans="1:2" x14ac:dyDescent="0.25">
      <c r="A2657" t="str">
        <f>"AVL32253AT"</f>
        <v>AVL32253AT</v>
      </c>
      <c r="B2657" t="str">
        <f>"AVL32253-A"</f>
        <v>AVL32253-A</v>
      </c>
    </row>
    <row r="2658" spans="1:2" x14ac:dyDescent="0.25">
      <c r="A2658" t="str">
        <f>"AVL3225613-A"</f>
        <v>AVL3225613-A</v>
      </c>
      <c r="B2658" t="str">
        <f>"AVL3225613-A"</f>
        <v>AVL3225613-A</v>
      </c>
    </row>
    <row r="2659" spans="1:2" x14ac:dyDescent="0.25">
      <c r="A2659" t="str">
        <f>"AVL322561AT"</f>
        <v>AVL322561AT</v>
      </c>
      <c r="B2659" t="str">
        <f>"AVL322561-A"</f>
        <v>AVL322561-A</v>
      </c>
    </row>
    <row r="2660" spans="1:2" x14ac:dyDescent="0.25">
      <c r="A2660" t="str">
        <f>"AVL3225AT"</f>
        <v>AVL3225AT</v>
      </c>
      <c r="B2660" t="str">
        <f>"AVL3225-A"</f>
        <v>AVL3225-A</v>
      </c>
    </row>
    <row r="2661" spans="1:2" x14ac:dyDescent="0.25">
      <c r="A2661" t="str">
        <f>"AVL32353AT"</f>
        <v>AVL32353AT</v>
      </c>
      <c r="B2661" t="str">
        <f>"AVL32353-A"</f>
        <v>AVL32353-A</v>
      </c>
    </row>
    <row r="2662" spans="1:2" x14ac:dyDescent="0.25">
      <c r="A2662" t="str">
        <f>"AVL3235AT"</f>
        <v>AVL3235AT</v>
      </c>
      <c r="B2662" t="str">
        <f>"AVL3235-A"</f>
        <v>AVL3235-A</v>
      </c>
    </row>
    <row r="2663" spans="1:2" x14ac:dyDescent="0.25">
      <c r="A2663" t="str">
        <f>"AVL3245113"</f>
        <v>AVL3245113</v>
      </c>
      <c r="B2663" t="str">
        <f>"AVL3245113-A"</f>
        <v>AVL3245113-A</v>
      </c>
    </row>
    <row r="2664" spans="1:2" x14ac:dyDescent="0.25">
      <c r="A2664" t="str">
        <f>"AVL32453AT"</f>
        <v>AVL32453AT</v>
      </c>
      <c r="B2664" t="str">
        <f>"AVL32453-A"</f>
        <v>AVL32453-A</v>
      </c>
    </row>
    <row r="2665" spans="1:2" x14ac:dyDescent="0.25">
      <c r="A2665" t="str">
        <f>"AVL324561AT"</f>
        <v>AVL324561AT</v>
      </c>
      <c r="B2665" t="str">
        <f>"AVL324561-A"</f>
        <v>AVL324561-A</v>
      </c>
    </row>
    <row r="2666" spans="1:2" x14ac:dyDescent="0.25">
      <c r="A2666" t="str">
        <f>"AVL32553AT"</f>
        <v>AVL32553AT</v>
      </c>
      <c r="B2666" t="str">
        <f>"AVL32553-A"</f>
        <v>AVL32553-A</v>
      </c>
    </row>
    <row r="2667" spans="1:2" x14ac:dyDescent="0.25">
      <c r="A2667" t="str">
        <f>"AVL3255613AT"</f>
        <v>AVL3255613AT</v>
      </c>
      <c r="B2667" t="str">
        <f>"AVL3255613-A"</f>
        <v>AVL3255613-A</v>
      </c>
    </row>
    <row r="2668" spans="1:2" x14ac:dyDescent="0.25">
      <c r="A2668" t="str">
        <f>"AVL34053AT"</f>
        <v>AVL34053AT</v>
      </c>
      <c r="B2668" t="str">
        <f>"AVL34053-A"</f>
        <v>AVL34053-A</v>
      </c>
    </row>
    <row r="2669" spans="1:2" x14ac:dyDescent="0.25">
      <c r="A2669" t="str">
        <f>"AVL3405613AT"</f>
        <v>AVL3405613AT</v>
      </c>
      <c r="B2669" t="str">
        <f>"AVL3405613-A"</f>
        <v>AVL3405613-A</v>
      </c>
    </row>
    <row r="2670" spans="1:2" x14ac:dyDescent="0.25">
      <c r="A2670" t="str">
        <f>"AVL340561AT"</f>
        <v>AVL340561AT</v>
      </c>
      <c r="B2670" t="str">
        <f>"AVL340561-A"</f>
        <v>AVL340561-A</v>
      </c>
    </row>
    <row r="2671" spans="1:2" x14ac:dyDescent="0.25">
      <c r="A2671" t="str">
        <f>"AVL3405AT"</f>
        <v>AVL3405AT</v>
      </c>
      <c r="B2671" t="str">
        <f>"AVL3405-A"</f>
        <v>AVL3405-A</v>
      </c>
    </row>
    <row r="2672" spans="1:2" x14ac:dyDescent="0.25">
      <c r="A2672" t="str">
        <f>"AVL34153AT"</f>
        <v>AVL34153AT</v>
      </c>
      <c r="B2672" t="str">
        <f>"AVL34153-A"</f>
        <v>AVL34153-A</v>
      </c>
    </row>
    <row r="2673" spans="1:2" x14ac:dyDescent="0.25">
      <c r="A2673" t="str">
        <f>"AVL34253AT"</f>
        <v>AVL34253AT</v>
      </c>
      <c r="B2673" t="str">
        <f>"AVL34253-A"</f>
        <v>AVL34253-A</v>
      </c>
    </row>
    <row r="2674" spans="1:2" x14ac:dyDescent="0.25">
      <c r="A2674" t="str">
        <f>"AVL342561AT"</f>
        <v>AVL342561AT</v>
      </c>
      <c r="B2674" t="str">
        <f>"AVL342561-A"</f>
        <v>AVL342561-A</v>
      </c>
    </row>
    <row r="2675" spans="1:2" x14ac:dyDescent="0.25">
      <c r="A2675" t="str">
        <f>"AVL34353AT"</f>
        <v>AVL34353AT</v>
      </c>
      <c r="B2675" t="str">
        <f>"AVL34353-A"</f>
        <v>AVL34353-A</v>
      </c>
    </row>
    <row r="2676" spans="1:2" x14ac:dyDescent="0.25">
      <c r="A2676" t="str">
        <f>"AVL3445113"</f>
        <v>AVL3445113</v>
      </c>
      <c r="B2676" t="str">
        <f>"AVL3445113"</f>
        <v>AVL3445113</v>
      </c>
    </row>
    <row r="2677" spans="1:2" x14ac:dyDescent="0.25">
      <c r="A2677" t="str">
        <f>"AVL34453AT"</f>
        <v>AVL34453AT</v>
      </c>
      <c r="B2677" t="str">
        <f>"AVL34453-A"</f>
        <v>AVL34453-A</v>
      </c>
    </row>
    <row r="2678" spans="1:2" x14ac:dyDescent="0.25">
      <c r="A2678" t="str">
        <f>"AVL344561AT"</f>
        <v>AVL344561AT</v>
      </c>
      <c r="B2678" t="str">
        <f>"AVL344561-A"</f>
        <v>AVL344561-A</v>
      </c>
    </row>
    <row r="2679" spans="1:2" x14ac:dyDescent="0.25">
      <c r="A2679" t="str">
        <f>"AVL3455113AT"</f>
        <v>AVL3455113AT</v>
      </c>
      <c r="B2679" t="str">
        <f>"AVL3455113-A"</f>
        <v>AVL3455113-A</v>
      </c>
    </row>
    <row r="2680" spans="1:2" x14ac:dyDescent="0.25">
      <c r="A2680" t="str">
        <f>"AVL345511613AT"</f>
        <v>AVL345511613AT</v>
      </c>
      <c r="B2680" t="str">
        <f>"AVL345511613-A"</f>
        <v>AVL345511613-A</v>
      </c>
    </row>
    <row r="2681" spans="1:2" x14ac:dyDescent="0.25">
      <c r="A2681" t="str">
        <f>"AVL34553AT"</f>
        <v>AVL34553AT</v>
      </c>
      <c r="B2681" t="str">
        <f>"AVL34553-A"</f>
        <v>AVL34553-A</v>
      </c>
    </row>
    <row r="2682" spans="1:2" x14ac:dyDescent="0.25">
      <c r="A2682" t="str">
        <f>"AVL345553-A"</f>
        <v>AVL345553-A</v>
      </c>
      <c r="B2682" t="str">
        <f>"AVL345553-A"</f>
        <v>AVL345553-A</v>
      </c>
    </row>
    <row r="2683" spans="1:2" x14ac:dyDescent="0.25">
      <c r="A2683" t="str">
        <f>"AVL3455613AT"</f>
        <v>AVL3455613AT</v>
      </c>
      <c r="B2683" t="str">
        <f>"AVL3455613-A"</f>
        <v>AVL3455613-A</v>
      </c>
    </row>
    <row r="2684" spans="1:2" x14ac:dyDescent="0.25">
      <c r="A2684" t="str">
        <f>"AVL345561AT"</f>
        <v>AVL345561AT</v>
      </c>
      <c r="B2684" t="str">
        <f>"AVL345561-A"</f>
        <v>AVL345561-A</v>
      </c>
    </row>
    <row r="2685" spans="1:2" x14ac:dyDescent="0.25">
      <c r="A2685" t="str">
        <f>"AVL3455AT"</f>
        <v>AVL3455AT</v>
      </c>
      <c r="B2685" t="str">
        <f>"AVL3455-A"</f>
        <v>AVL3455-A</v>
      </c>
    </row>
    <row r="2686" spans="1:2" x14ac:dyDescent="0.25">
      <c r="A2686" t="str">
        <f>"AVL38053AT"</f>
        <v>AVL38053AT</v>
      </c>
      <c r="B2686" t="str">
        <f>"AVL38053-A"</f>
        <v>AVL38053-A</v>
      </c>
    </row>
    <row r="2687" spans="1:2" x14ac:dyDescent="0.25">
      <c r="A2687" t="str">
        <f>"AVL3805613AT"</f>
        <v>AVL3805613AT</v>
      </c>
      <c r="B2687" t="str">
        <f>"AVL3805613-A"</f>
        <v>AVL3805613-A</v>
      </c>
    </row>
    <row r="2688" spans="1:2" x14ac:dyDescent="0.25">
      <c r="A2688" t="str">
        <f>"AVL38059AT"</f>
        <v>AVL38059AT</v>
      </c>
      <c r="B2688" t="str">
        <f>"AVL38059-A"</f>
        <v>AVL38059-A</v>
      </c>
    </row>
    <row r="2689" spans="1:2" x14ac:dyDescent="0.25">
      <c r="A2689" t="str">
        <f>"AVL3815118AT"</f>
        <v>AVL3815118AT</v>
      </c>
      <c r="B2689" t="str">
        <f>"AVL3815118-A"</f>
        <v>AVL3815118-A</v>
      </c>
    </row>
    <row r="2690" spans="1:2" x14ac:dyDescent="0.25">
      <c r="A2690" t="str">
        <f>"AVL38153-A"</f>
        <v>AVL38153-A</v>
      </c>
      <c r="B2690" t="str">
        <f>"AVL38153-A"</f>
        <v>AVL38153-A</v>
      </c>
    </row>
    <row r="2691" spans="1:2" x14ac:dyDescent="0.25">
      <c r="A2691" t="str">
        <f>"AVL3815613-A"</f>
        <v>AVL3815613-A</v>
      </c>
      <c r="B2691" t="str">
        <f>"AVL3815613-A"</f>
        <v>AVL3815613-A</v>
      </c>
    </row>
    <row r="2692" spans="1:2" x14ac:dyDescent="0.25">
      <c r="A2692" t="str">
        <f>"AVL3815AT"</f>
        <v>AVL3815AT</v>
      </c>
      <c r="B2692" t="str">
        <f>"AVL3815-A"</f>
        <v>AVL3815-A</v>
      </c>
    </row>
    <row r="2693" spans="1:2" x14ac:dyDescent="0.25">
      <c r="A2693" t="str">
        <f>"AVL38253-A"</f>
        <v>AVL38253-A</v>
      </c>
      <c r="B2693" t="str">
        <f>"AVL38253-A"</f>
        <v>AVL38253-A</v>
      </c>
    </row>
    <row r="2694" spans="1:2" x14ac:dyDescent="0.25">
      <c r="A2694" t="str">
        <f>"AVL3835613-A"</f>
        <v>AVL3835613-A</v>
      </c>
      <c r="B2694" t="str">
        <f>"AVL3835613-A"</f>
        <v>AVL3835613-A</v>
      </c>
    </row>
    <row r="2695" spans="1:2" x14ac:dyDescent="0.25">
      <c r="A2695" t="str">
        <f>"AVL3835AT"</f>
        <v>AVL3835AT</v>
      </c>
      <c r="B2695" t="str">
        <f>"AVL3835-A"</f>
        <v>AVL3835-A</v>
      </c>
    </row>
    <row r="2696" spans="1:2" x14ac:dyDescent="0.25">
      <c r="A2696" t="str">
        <f>"AVL38453-A"</f>
        <v>AVL38453-A</v>
      </c>
      <c r="B2696" t="str">
        <f>"AVL38453-A"</f>
        <v>AVL38453-A</v>
      </c>
    </row>
    <row r="2697" spans="1:2" x14ac:dyDescent="0.25">
      <c r="A2697" t="str">
        <f>"AVL3845613-A"</f>
        <v>AVL3845613-A</v>
      </c>
      <c r="B2697" t="str">
        <f>"AVL3845613-A"</f>
        <v>AVL3845613-A</v>
      </c>
    </row>
    <row r="2698" spans="1:2" x14ac:dyDescent="0.25">
      <c r="A2698" t="str">
        <f>"AVL3855118AT"</f>
        <v>AVL3855118AT</v>
      </c>
      <c r="B2698" t="str">
        <f>"AVL3855118-A"</f>
        <v>AVL3855118-A</v>
      </c>
    </row>
    <row r="2699" spans="1:2" x14ac:dyDescent="0.25">
      <c r="A2699" t="str">
        <f>"AVL38553-A"</f>
        <v>AVL38553-A</v>
      </c>
      <c r="B2699" t="str">
        <f>"AVL38553-A"</f>
        <v>AVL38553-A</v>
      </c>
    </row>
    <row r="2700" spans="1:2" x14ac:dyDescent="0.25">
      <c r="A2700" t="str">
        <f>"AVL3855613"</f>
        <v>AVL3855613</v>
      </c>
      <c r="B2700" t="str">
        <f>"AVL3855613"</f>
        <v>AVL3855613</v>
      </c>
    </row>
    <row r="2701" spans="1:2" x14ac:dyDescent="0.25">
      <c r="A2701" t="str">
        <f>"AVL3855649-A"</f>
        <v>AVL3855649-A</v>
      </c>
      <c r="B2701" t="str">
        <f>"AVL3855649-A"</f>
        <v>AVL3855649-A</v>
      </c>
    </row>
    <row r="2702" spans="1:2" x14ac:dyDescent="0.25">
      <c r="A2702" t="str">
        <f>"AVM31053AT"</f>
        <v>AVM31053AT</v>
      </c>
      <c r="B2702" t="str">
        <f>"AVM31053-A"</f>
        <v>AVM31053-A</v>
      </c>
    </row>
    <row r="2703" spans="1:2" x14ac:dyDescent="0.25">
      <c r="A2703" t="str">
        <f>"AVM31253AT"</f>
        <v>AVM31253AT</v>
      </c>
      <c r="B2703" t="str">
        <f>"AVM31253-A"</f>
        <v>AVM31253-A</v>
      </c>
    </row>
    <row r="2704" spans="1:2" x14ac:dyDescent="0.25">
      <c r="A2704" t="str">
        <f>"AVM31353AT"</f>
        <v>AVM31353AT</v>
      </c>
      <c r="B2704" t="str">
        <f>"AVM31353-A"</f>
        <v>AVM31353-A</v>
      </c>
    </row>
    <row r="2705" spans="1:2" x14ac:dyDescent="0.25">
      <c r="A2705" t="str">
        <f>"AVM31453AT"</f>
        <v>AVM31453AT</v>
      </c>
      <c r="B2705" t="str">
        <f>"AVM31453-A"</f>
        <v>AVM31453-A</v>
      </c>
    </row>
    <row r="2706" spans="1:2" x14ac:dyDescent="0.25">
      <c r="A2706" t="str">
        <f>"AVM32053AT"</f>
        <v>AVM32053AT</v>
      </c>
      <c r="B2706" t="str">
        <f>"AVM32053-A"</f>
        <v>AVM32053-A</v>
      </c>
    </row>
    <row r="2707" spans="1:2" x14ac:dyDescent="0.25">
      <c r="A2707" t="str">
        <f>"AVM3205613-A"</f>
        <v>AVM3205613-A</v>
      </c>
      <c r="B2707" t="str">
        <f>"AVM3205613-A"</f>
        <v>AVM3205613-A</v>
      </c>
    </row>
    <row r="2708" spans="1:2" x14ac:dyDescent="0.25">
      <c r="A2708" t="str">
        <f>"AVM32153AT"</f>
        <v>AVM32153AT</v>
      </c>
      <c r="B2708" t="str">
        <f>"AVM32153-A"</f>
        <v>AVM32153-A</v>
      </c>
    </row>
    <row r="2709" spans="1:2" x14ac:dyDescent="0.25">
      <c r="A2709" t="str">
        <f>"AVM3215613AT"</f>
        <v>AVM3215613AT</v>
      </c>
      <c r="B2709" t="str">
        <f>"AVM3215613-A"</f>
        <v>AVM3215613-A</v>
      </c>
    </row>
    <row r="2710" spans="1:2" x14ac:dyDescent="0.25">
      <c r="A2710" t="str">
        <f>"AVM32253AT"</f>
        <v>AVM32253AT</v>
      </c>
      <c r="B2710" t="str">
        <f>"AVM32253-A"</f>
        <v>AVM32253-A</v>
      </c>
    </row>
    <row r="2711" spans="1:2" x14ac:dyDescent="0.25">
      <c r="A2711" t="str">
        <f>"AVM3225613AT"</f>
        <v>AVM3225613AT</v>
      </c>
      <c r="B2711" t="str">
        <f>"AVM3225613-A"</f>
        <v>AVM3225613-A</v>
      </c>
    </row>
    <row r="2712" spans="1:2" x14ac:dyDescent="0.25">
      <c r="A2712" t="str">
        <f>"AVM32353-A"</f>
        <v>AVM32353-A</v>
      </c>
      <c r="B2712" t="str">
        <f>"AVM32353-A"</f>
        <v>AVM32353-A</v>
      </c>
    </row>
    <row r="2713" spans="1:2" x14ac:dyDescent="0.25">
      <c r="A2713" t="str">
        <f>"AVM32553AT"</f>
        <v>AVM32553AT</v>
      </c>
      <c r="B2713" t="str">
        <f>"AVM32553-A"</f>
        <v>AVM32553-A</v>
      </c>
    </row>
    <row r="2714" spans="1:2" x14ac:dyDescent="0.25">
      <c r="A2714" t="str">
        <f>"AVM3255613AT"</f>
        <v>AVM3255613AT</v>
      </c>
      <c r="B2714" t="str">
        <f>"AVM3255613-A"</f>
        <v>AVM3255613-A</v>
      </c>
    </row>
    <row r="2715" spans="1:2" x14ac:dyDescent="0.25">
      <c r="A2715" t="str">
        <f>"AVM34053AT"</f>
        <v>AVM34053AT</v>
      </c>
      <c r="B2715" t="str">
        <f>"AVM34053-A"</f>
        <v>AVM34053-A</v>
      </c>
    </row>
    <row r="2716" spans="1:2" x14ac:dyDescent="0.25">
      <c r="A2716" t="str">
        <f>"AVM3405613AT"</f>
        <v>AVM3405613AT</v>
      </c>
      <c r="B2716" t="str">
        <f>"AVM3405613-A"</f>
        <v>AVM3405613-A</v>
      </c>
    </row>
    <row r="2717" spans="1:2" x14ac:dyDescent="0.25">
      <c r="A2717" t="str">
        <f>"AVM34153-A"</f>
        <v>AVM34153-A</v>
      </c>
      <c r="B2717" t="str">
        <f>"AVM34153-A"</f>
        <v>AVM34153-A</v>
      </c>
    </row>
    <row r="2718" spans="1:2" x14ac:dyDescent="0.25">
      <c r="A2718" t="str">
        <f>"AVM34253AT"</f>
        <v>AVM34253AT</v>
      </c>
      <c r="B2718" t="str">
        <f>"AVM34253-A"</f>
        <v>AVM34253-A</v>
      </c>
    </row>
    <row r="2719" spans="1:2" x14ac:dyDescent="0.25">
      <c r="A2719" t="str">
        <f>"AVM34353AT"</f>
        <v>AVM34353AT</v>
      </c>
      <c r="B2719" t="str">
        <f>"AVM34353-A"</f>
        <v>AVM34353-A</v>
      </c>
    </row>
    <row r="2720" spans="1:2" x14ac:dyDescent="0.25">
      <c r="A2720" t="str">
        <f>"AVM3435613AT"</f>
        <v>AVM3435613AT</v>
      </c>
      <c r="B2720" t="str">
        <f>"AVM3435613-A"</f>
        <v>AVM3435613-A</v>
      </c>
    </row>
    <row r="2721" spans="1:2" x14ac:dyDescent="0.25">
      <c r="A2721" t="str">
        <f>"AVM34453-A"</f>
        <v>AVM34453-A</v>
      </c>
      <c r="B2721" t="str">
        <f>"AVM34453-A"</f>
        <v>AVM34453-A</v>
      </c>
    </row>
    <row r="2722" spans="1:2" x14ac:dyDescent="0.25">
      <c r="A2722" t="str">
        <f>"AVM34553-A"</f>
        <v>AVM34553-A</v>
      </c>
      <c r="B2722" t="str">
        <f>"AVM34553-A"</f>
        <v>AVM34553-A</v>
      </c>
    </row>
    <row r="2723" spans="1:2" x14ac:dyDescent="0.25">
      <c r="A2723" t="str">
        <f>"AVM35053AT"</f>
        <v>AVM35053AT</v>
      </c>
      <c r="B2723" t="str">
        <f>"AVM35053-A"</f>
        <v>AVM35053-A</v>
      </c>
    </row>
    <row r="2724" spans="1:2" x14ac:dyDescent="0.25">
      <c r="A2724" t="str">
        <f>"AVM3505613-A"</f>
        <v>AVM3505613-A</v>
      </c>
      <c r="B2724" t="str">
        <f>"AVM3505613-A"</f>
        <v>AVM3505613-A</v>
      </c>
    </row>
    <row r="2725" spans="1:2" x14ac:dyDescent="0.25">
      <c r="A2725" t="str">
        <f>"AVM3515613-A"</f>
        <v>AVM3515613-A</v>
      </c>
      <c r="B2725" t="str">
        <f>"AVM3515613-A"</f>
        <v>AVM3515613-A</v>
      </c>
    </row>
    <row r="2726" spans="1:2" x14ac:dyDescent="0.25">
      <c r="A2726" t="str">
        <f>"AVM35253AT"</f>
        <v>AVM35253AT</v>
      </c>
      <c r="B2726" t="str">
        <f>"AVM35253-A"</f>
        <v>AVM35253-A</v>
      </c>
    </row>
    <row r="2727" spans="1:2" x14ac:dyDescent="0.25">
      <c r="A2727" t="str">
        <f>"AVM3525613-A"</f>
        <v>AVM3525613-A</v>
      </c>
      <c r="B2727" t="str">
        <f>"AVM3525613-A"</f>
        <v>AVM3525613-A</v>
      </c>
    </row>
    <row r="2728" spans="1:2" x14ac:dyDescent="0.25">
      <c r="A2728" t="str">
        <f>"AVM35353"</f>
        <v>AVM35353</v>
      </c>
      <c r="B2728" t="str">
        <f>"AVM35353"</f>
        <v>AVM35353</v>
      </c>
    </row>
    <row r="2729" spans="1:2" x14ac:dyDescent="0.25">
      <c r="A2729" t="str">
        <f>"AVM3535613-A"</f>
        <v>AVM3535613-A</v>
      </c>
      <c r="B2729" t="str">
        <f>"AVM3535613-A"</f>
        <v>AVM3535613-A</v>
      </c>
    </row>
    <row r="2730" spans="1:2" x14ac:dyDescent="0.25">
      <c r="A2730" t="str">
        <f>"AVM35553-A"</f>
        <v>AVM35553-A</v>
      </c>
      <c r="B2730" t="str">
        <f>"AVM35553-A"</f>
        <v>AVM35553-A</v>
      </c>
    </row>
    <row r="2731" spans="1:2" x14ac:dyDescent="0.25">
      <c r="A2731" t="str">
        <f>"AVM36053AT"</f>
        <v>AVM36053AT</v>
      </c>
      <c r="B2731" t="str">
        <f>"AVM36053-A"</f>
        <v>AVM36053-A</v>
      </c>
    </row>
    <row r="2732" spans="1:2" x14ac:dyDescent="0.25">
      <c r="A2732" t="str">
        <f>"AVM3605613-A"</f>
        <v>AVM3605613-A</v>
      </c>
      <c r="B2732" t="str">
        <f>"AVM3605613-A"</f>
        <v>AVM3605613-A</v>
      </c>
    </row>
    <row r="2733" spans="1:2" x14ac:dyDescent="0.25">
      <c r="A2733" t="str">
        <f>"AVM36153"</f>
        <v>AVM36153</v>
      </c>
      <c r="B2733" t="str">
        <f>"AVM36153"</f>
        <v>AVM36153</v>
      </c>
    </row>
    <row r="2734" spans="1:2" x14ac:dyDescent="0.25">
      <c r="A2734" t="str">
        <f>"AVM36253AT"</f>
        <v>AVM36253AT</v>
      </c>
      <c r="B2734" t="str">
        <f>"AVM36253-A"</f>
        <v>AVM36253-A</v>
      </c>
    </row>
    <row r="2735" spans="1:2" x14ac:dyDescent="0.25">
      <c r="A2735" t="str">
        <f>"AVM36353AT"</f>
        <v>AVM36353AT</v>
      </c>
      <c r="B2735" t="str">
        <f>"AVM36353-A"</f>
        <v>AVM36353-A</v>
      </c>
    </row>
    <row r="2736" spans="1:2" x14ac:dyDescent="0.25">
      <c r="A2736" t="str">
        <f>"AVM3635613-A"</f>
        <v>AVM3635613-A</v>
      </c>
      <c r="B2736" t="str">
        <f>"AVM3635613-A"</f>
        <v>AVM3635613-A</v>
      </c>
    </row>
    <row r="2737" spans="1:2" x14ac:dyDescent="0.25">
      <c r="A2737" t="str">
        <f>"AVM36453"</f>
        <v>AVM36453</v>
      </c>
      <c r="B2737" t="str">
        <f>"AVM36453"</f>
        <v>AVM36453</v>
      </c>
    </row>
    <row r="2738" spans="1:2" x14ac:dyDescent="0.25">
      <c r="A2738" t="str">
        <f>"AVM36553AT"</f>
        <v>AVM36553AT</v>
      </c>
      <c r="B2738" t="str">
        <f>"AVM36553-A"</f>
        <v>AVM36553-A</v>
      </c>
    </row>
    <row r="2739" spans="1:2" x14ac:dyDescent="0.25">
      <c r="A2739" t="str">
        <f>"AVM365561"</f>
        <v>AVM365561</v>
      </c>
      <c r="B2739" t="str">
        <f>"AVM365561"</f>
        <v>AVM365561</v>
      </c>
    </row>
    <row r="2740" spans="1:2" x14ac:dyDescent="0.25">
      <c r="A2740" t="str">
        <f>"AVM3655613AT"</f>
        <v>AVM3655613AT</v>
      </c>
      <c r="B2740" t="str">
        <f>"AVM3655613AT"</f>
        <v>AVM3655613AT</v>
      </c>
    </row>
    <row r="2741" spans="1:2" x14ac:dyDescent="0.25">
      <c r="A2741" t="str">
        <f>"AVM37053AT"</f>
        <v>AVM37053AT</v>
      </c>
      <c r="B2741" t="str">
        <f>"AVM37053-A"</f>
        <v>AVM37053-A</v>
      </c>
    </row>
    <row r="2742" spans="1:2" x14ac:dyDescent="0.25">
      <c r="A2742" t="str">
        <f>"AVM3705613-A"</f>
        <v>AVM3705613-A</v>
      </c>
      <c r="B2742" t="str">
        <f>"AVM3705613-A"</f>
        <v>AVM3705613-A</v>
      </c>
    </row>
    <row r="2743" spans="1:2" x14ac:dyDescent="0.25">
      <c r="A2743" t="str">
        <f>"AVM3715613-A"</f>
        <v>AVM3715613-A</v>
      </c>
      <c r="B2743" t="str">
        <f>"AVM3715613-A"</f>
        <v>AVM3715613-A</v>
      </c>
    </row>
    <row r="2744" spans="1:2" x14ac:dyDescent="0.25">
      <c r="A2744" t="str">
        <f>"AVM37253AT"</f>
        <v>AVM37253AT</v>
      </c>
      <c r="B2744" t="str">
        <f>"AVM37253-A"</f>
        <v>AVM37253-A</v>
      </c>
    </row>
    <row r="2745" spans="1:2" x14ac:dyDescent="0.25">
      <c r="A2745" t="str">
        <f>"AVM3725613AT"</f>
        <v>AVM3725613AT</v>
      </c>
      <c r="B2745" t="str">
        <f>"AVM3725613-A"</f>
        <v>AVM3725613-A</v>
      </c>
    </row>
    <row r="2746" spans="1:2" x14ac:dyDescent="0.25">
      <c r="A2746" t="str">
        <f>"AVM37353AT"</f>
        <v>AVM37353AT</v>
      </c>
      <c r="B2746" t="str">
        <f>"AVM37353-A"</f>
        <v>AVM37353-A</v>
      </c>
    </row>
    <row r="2747" spans="1:2" x14ac:dyDescent="0.25">
      <c r="A2747" t="str">
        <f>"AVM37453-A"</f>
        <v>AVM37453-A</v>
      </c>
      <c r="B2747" t="str">
        <f>"AVM37453-A"</f>
        <v>AVM37453-A</v>
      </c>
    </row>
    <row r="2748" spans="1:2" x14ac:dyDescent="0.25">
      <c r="A2748" t="str">
        <f>"AVM3745613-A"</f>
        <v>AVM3745613-A</v>
      </c>
      <c r="B2748" t="str">
        <f>"AVM3745613-A"</f>
        <v>AVM3745613-A</v>
      </c>
    </row>
    <row r="2749" spans="1:2" x14ac:dyDescent="0.25">
      <c r="A2749" t="str">
        <f>"AVM37553"</f>
        <v>AVM37553</v>
      </c>
      <c r="B2749" t="str">
        <f>"AVM37553-A"</f>
        <v>AVM37553-A</v>
      </c>
    </row>
    <row r="2750" spans="1:2" x14ac:dyDescent="0.25">
      <c r="A2750" t="str">
        <f>"AVM375561"</f>
        <v>AVM375561</v>
      </c>
      <c r="B2750" t="str">
        <f>"AVM375561"</f>
        <v>AVM375561</v>
      </c>
    </row>
    <row r="2751" spans="1:2" x14ac:dyDescent="0.25">
      <c r="A2751" t="str">
        <f>"AVM3755613AT"</f>
        <v>AVM3755613AT</v>
      </c>
      <c r="B2751" t="str">
        <f>"AVM3755613AT"</f>
        <v>AVM3755613AT</v>
      </c>
    </row>
    <row r="2752" spans="1:2" x14ac:dyDescent="0.25">
      <c r="A2752" t="str">
        <f>"AVM38053AT"</f>
        <v>AVM38053AT</v>
      </c>
      <c r="B2752" t="str">
        <f>"AVM38053-A"</f>
        <v>AVM38053-A</v>
      </c>
    </row>
    <row r="2753" spans="1:2" x14ac:dyDescent="0.25">
      <c r="A2753" t="str">
        <f>"AVM3805613AT"</f>
        <v>AVM3805613AT</v>
      </c>
      <c r="B2753" t="str">
        <f>"AVM3805613-A"</f>
        <v>AVM3805613-A</v>
      </c>
    </row>
    <row r="2754" spans="1:2" x14ac:dyDescent="0.25">
      <c r="A2754" t="str">
        <f>"AVM38153-A"</f>
        <v>AVM38153-A</v>
      </c>
      <c r="B2754" t="str">
        <f>"AVM38153-A"</f>
        <v>AVM38153-A</v>
      </c>
    </row>
    <row r="2755" spans="1:2" x14ac:dyDescent="0.25">
      <c r="A2755" t="str">
        <f>"AVM38453"</f>
        <v>AVM38453</v>
      </c>
      <c r="B2755" t="str">
        <f>"AVM38453"</f>
        <v>AVM38453</v>
      </c>
    </row>
    <row r="2756" spans="1:2" x14ac:dyDescent="0.25">
      <c r="A2756" t="str">
        <f>"AVM3845613"</f>
        <v>AVM3845613</v>
      </c>
      <c r="B2756" t="str">
        <f>"AVM3845613"</f>
        <v>AVM3845613</v>
      </c>
    </row>
    <row r="2757" spans="1:2" x14ac:dyDescent="0.25">
      <c r="A2757" t="str">
        <f>"AVM3855113"</f>
        <v>AVM3855113</v>
      </c>
      <c r="B2757" t="str">
        <f>"AVM3855113"</f>
        <v>AVM3855113</v>
      </c>
    </row>
    <row r="2758" spans="1:2" x14ac:dyDescent="0.25">
      <c r="A2758" t="str">
        <f>"AVM38553AT"</f>
        <v>AVM38553AT</v>
      </c>
      <c r="B2758" t="str">
        <f>"AVM38553-A"</f>
        <v>AVM38553-A</v>
      </c>
    </row>
    <row r="2759" spans="1:2" x14ac:dyDescent="0.25">
      <c r="A2759" t="str">
        <f>"AVM3855649-A"</f>
        <v>AVM3855649-A</v>
      </c>
      <c r="B2759" t="str">
        <f>"AVM3855649-A"</f>
        <v>AVM3855649-A</v>
      </c>
    </row>
    <row r="2760" spans="1:2" x14ac:dyDescent="0.25">
      <c r="A2760" t="str">
        <f>"AVT3200613AT"</f>
        <v>AVT3200613AT</v>
      </c>
      <c r="B2760" t="str">
        <f>"AVT3200613-A"</f>
        <v>AVT3200613-A</v>
      </c>
    </row>
    <row r="2761" spans="1:2" x14ac:dyDescent="0.25">
      <c r="A2761" t="str">
        <f>"AVT32023AT"</f>
        <v>AVT32023AT</v>
      </c>
      <c r="B2761" t="str">
        <f>"AVT32023-A"</f>
        <v>AVT32023-A</v>
      </c>
    </row>
    <row r="2762" spans="1:2" x14ac:dyDescent="0.25">
      <c r="A2762" t="str">
        <f>"AVT3202613-A"</f>
        <v>AVT3202613-A</v>
      </c>
      <c r="B2762" t="str">
        <f>"AVT3202613-A"</f>
        <v>AVT3202613-A</v>
      </c>
    </row>
    <row r="2763" spans="1:2" x14ac:dyDescent="0.25">
      <c r="A2763" t="str">
        <f>"AVT320261AT"</f>
        <v>AVT320261AT</v>
      </c>
      <c r="B2763" t="str">
        <f>"AVT320261-A"</f>
        <v>AVT320261-A</v>
      </c>
    </row>
    <row r="2764" spans="1:2" x14ac:dyDescent="0.25">
      <c r="A2764" t="str">
        <f>"AVT32043AT"</f>
        <v>AVT32043AT</v>
      </c>
      <c r="B2764" t="str">
        <f>"AVT32043-A"</f>
        <v>AVT32043-A</v>
      </c>
    </row>
    <row r="2765" spans="1:2" x14ac:dyDescent="0.25">
      <c r="A2765" t="str">
        <f>"AVT320461AT"</f>
        <v>AVT320461AT</v>
      </c>
      <c r="B2765" t="str">
        <f>"AVT320461-A"</f>
        <v>AVT320461-A</v>
      </c>
    </row>
    <row r="2766" spans="1:2" x14ac:dyDescent="0.25">
      <c r="A2766" t="str">
        <f>"AVT3204AT"</f>
        <v>AVT3204AT</v>
      </c>
      <c r="B2766" t="str">
        <f>"AVT3204-A"</f>
        <v>AVT3204-A</v>
      </c>
    </row>
    <row r="2767" spans="1:2" x14ac:dyDescent="0.25">
      <c r="A2767" t="str">
        <f>"AVT3210613AT"</f>
        <v>AVT3210613AT</v>
      </c>
      <c r="B2767" t="str">
        <f>"AVT3210613-A"</f>
        <v>AVT3210613-A</v>
      </c>
    </row>
    <row r="2768" spans="1:2" x14ac:dyDescent="0.25">
      <c r="A2768" t="str">
        <f>"AVT321261AT"</f>
        <v>AVT321261AT</v>
      </c>
      <c r="B2768" t="str">
        <f>"AVT321261-A"</f>
        <v>AVT321261-A</v>
      </c>
    </row>
    <row r="2769" spans="1:2" x14ac:dyDescent="0.25">
      <c r="A2769" t="str">
        <f>"AVT3212AT"</f>
        <v>AVT3212AT</v>
      </c>
      <c r="B2769" t="str">
        <f>"AVT3212-A"</f>
        <v>AVT3212-A</v>
      </c>
    </row>
    <row r="2770" spans="1:2" x14ac:dyDescent="0.25">
      <c r="A2770" t="str">
        <f>"AVT32143AT"</f>
        <v>AVT32143AT</v>
      </c>
      <c r="B2770" t="str">
        <f>"AVT32143-A"</f>
        <v>AVT32143-A</v>
      </c>
    </row>
    <row r="2771" spans="1:2" x14ac:dyDescent="0.25">
      <c r="A2771" t="str">
        <f>"AVT3214613-A"</f>
        <v>AVT3214613-A</v>
      </c>
      <c r="B2771" t="str">
        <f>"AVT3214613-A"</f>
        <v>AVT3214613-A</v>
      </c>
    </row>
    <row r="2772" spans="1:2" x14ac:dyDescent="0.25">
      <c r="A2772" t="str">
        <f>"AVT321461AT"</f>
        <v>AVT321461AT</v>
      </c>
      <c r="B2772" t="str">
        <f>"AVT321461-A"</f>
        <v>AVT321461-A</v>
      </c>
    </row>
    <row r="2773" spans="1:2" x14ac:dyDescent="0.25">
      <c r="A2773" t="str">
        <f>"AVT3220613AT"</f>
        <v>AVT3220613AT</v>
      </c>
      <c r="B2773" t="str">
        <f>"AVT3220613-A"</f>
        <v>AVT3220613-A</v>
      </c>
    </row>
    <row r="2774" spans="1:2" x14ac:dyDescent="0.25">
      <c r="A2774" t="str">
        <f>"AVT32223AT"</f>
        <v>AVT32223AT</v>
      </c>
      <c r="B2774" t="str">
        <f>"AVT32223-A"</f>
        <v>AVT32223-A</v>
      </c>
    </row>
    <row r="2775" spans="1:2" x14ac:dyDescent="0.25">
      <c r="A2775" t="str">
        <f>"AVT3222613AT"</f>
        <v>AVT3222613AT</v>
      </c>
      <c r="B2775" t="str">
        <f>"AVT3222613-A"</f>
        <v>AVT3222613-A</v>
      </c>
    </row>
    <row r="2776" spans="1:2" x14ac:dyDescent="0.25">
      <c r="A2776" t="str">
        <f>"AVT3222649"</f>
        <v>AVT3222649</v>
      </c>
      <c r="B2776" t="str">
        <f>"AVT3222649"</f>
        <v>AVT3222649</v>
      </c>
    </row>
    <row r="2777" spans="1:2" x14ac:dyDescent="0.25">
      <c r="A2777" t="str">
        <f>"AVT32243AT"</f>
        <v>AVT32243AT</v>
      </c>
      <c r="B2777" t="str">
        <f>"AVT32243-A"</f>
        <v>AVT32243-A</v>
      </c>
    </row>
    <row r="2778" spans="1:2" x14ac:dyDescent="0.25">
      <c r="A2778" t="str">
        <f>"AVT322461AT"</f>
        <v>AVT322461AT</v>
      </c>
      <c r="B2778" t="str">
        <f>"AVT322461-A"</f>
        <v>AVT322461-A</v>
      </c>
    </row>
    <row r="2779" spans="1:2" x14ac:dyDescent="0.25">
      <c r="A2779" t="str">
        <f>"AVT3224AT"</f>
        <v>AVT3224AT</v>
      </c>
      <c r="B2779" t="str">
        <f>"AVT3224-A"</f>
        <v>AVT3224-A</v>
      </c>
    </row>
    <row r="2780" spans="1:2" x14ac:dyDescent="0.25">
      <c r="A2780" t="str">
        <f>"AVT323211613-A"</f>
        <v>AVT323211613-A</v>
      </c>
      <c r="B2780" t="str">
        <f>"AVT323211613-A"</f>
        <v>AVT323211613-A</v>
      </c>
    </row>
    <row r="2781" spans="1:2" x14ac:dyDescent="0.25">
      <c r="A2781" t="str">
        <f>"AVT32323AT"</f>
        <v>AVT32323AT</v>
      </c>
      <c r="B2781" t="str">
        <f>"AVT32323-A"</f>
        <v>AVT32323-A</v>
      </c>
    </row>
    <row r="2782" spans="1:2" x14ac:dyDescent="0.25">
      <c r="A2782" t="str">
        <f>"AVT3232613AT"</f>
        <v>AVT3232613AT</v>
      </c>
      <c r="B2782" t="str">
        <f>"AVT3232613-A"</f>
        <v>AVT3232613-A</v>
      </c>
    </row>
    <row r="2783" spans="1:2" x14ac:dyDescent="0.25">
      <c r="A2783" t="str">
        <f>"AVT32343AT"</f>
        <v>AVT32343AT</v>
      </c>
      <c r="B2783" t="str">
        <f>"AVT32343-A"</f>
        <v>AVT32343-A</v>
      </c>
    </row>
    <row r="2784" spans="1:2" x14ac:dyDescent="0.25">
      <c r="A2784" t="str">
        <f>"AVT323461AT"</f>
        <v>AVT323461AT</v>
      </c>
      <c r="B2784" t="str">
        <f>"AVT323461-A"</f>
        <v>AVT323461-A</v>
      </c>
    </row>
    <row r="2785" spans="1:2" x14ac:dyDescent="0.25">
      <c r="A2785" t="str">
        <f>"AVT32423AT"</f>
        <v>AVT32423AT</v>
      </c>
      <c r="B2785" t="str">
        <f>"AVT32423-A"</f>
        <v>AVT32423-A</v>
      </c>
    </row>
    <row r="2786" spans="1:2" x14ac:dyDescent="0.25">
      <c r="A2786" t="str">
        <f>"AVT3242613-A"</f>
        <v>AVT3242613-A</v>
      </c>
      <c r="B2786" t="str">
        <f>"AVT3242613-A"</f>
        <v>AVT3242613-A</v>
      </c>
    </row>
    <row r="2787" spans="1:2" x14ac:dyDescent="0.25">
      <c r="A2787" t="str">
        <f>"AVT324261AT"</f>
        <v>AVT324261AT</v>
      </c>
      <c r="B2787" t="str">
        <f>"AVT324261-A"</f>
        <v>AVT324261-A</v>
      </c>
    </row>
    <row r="2788" spans="1:2" x14ac:dyDescent="0.25">
      <c r="A2788" t="str">
        <f>"AVT3242AT"</f>
        <v>AVT3242AT</v>
      </c>
      <c r="B2788" t="str">
        <f>"AVT3242-A"</f>
        <v>AVT3242-A</v>
      </c>
    </row>
    <row r="2789" spans="1:2" x14ac:dyDescent="0.25">
      <c r="A2789" t="str">
        <f>"AVT32443AT"</f>
        <v>AVT32443AT</v>
      </c>
      <c r="B2789" t="str">
        <f>"AVT32443-A"</f>
        <v>AVT32443-A</v>
      </c>
    </row>
    <row r="2790" spans="1:2" x14ac:dyDescent="0.25">
      <c r="A2790" t="str">
        <f>"AVT3244613AT"</f>
        <v>AVT3244613AT</v>
      </c>
      <c r="B2790" t="str">
        <f>"AVT3244613-A"</f>
        <v>AVT3244613-A</v>
      </c>
    </row>
    <row r="2791" spans="1:2" x14ac:dyDescent="0.25">
      <c r="A2791" t="str">
        <f>"AVT324461AT"</f>
        <v>AVT324461AT</v>
      </c>
      <c r="B2791" t="str">
        <f>"AVT324461-A"</f>
        <v>AVT324461-A</v>
      </c>
    </row>
    <row r="2792" spans="1:2" x14ac:dyDescent="0.25">
      <c r="A2792" t="str">
        <f>"AVT32523AT"</f>
        <v>AVT32523AT</v>
      </c>
      <c r="B2792" t="str">
        <f>"AVT32523-A"</f>
        <v>AVT32523-A</v>
      </c>
    </row>
    <row r="2793" spans="1:2" x14ac:dyDescent="0.25">
      <c r="A2793" t="str">
        <f>"AVT3252613"</f>
        <v>AVT3252613</v>
      </c>
      <c r="B2793" t="str">
        <f>"AVT3252613"</f>
        <v>AVT3252613</v>
      </c>
    </row>
    <row r="2794" spans="1:2" x14ac:dyDescent="0.25">
      <c r="A2794" t="str">
        <f>"AVT3252613AT"</f>
        <v>AVT3252613AT</v>
      </c>
      <c r="B2794" t="str">
        <f>"AVT3252613-A"</f>
        <v>AVT3252613-A</v>
      </c>
    </row>
    <row r="2795" spans="1:2" x14ac:dyDescent="0.25">
      <c r="A2795" t="str">
        <f>"AVT32543AT"</f>
        <v>AVT32543AT</v>
      </c>
      <c r="B2795" t="str">
        <f>"AVT32543-A"</f>
        <v>AVT32543-A</v>
      </c>
    </row>
    <row r="2796" spans="1:2" x14ac:dyDescent="0.25">
      <c r="A2796" t="str">
        <f>"AVT32544AT"</f>
        <v>AVT32544AT</v>
      </c>
      <c r="B2796" t="str">
        <f>"AVT32544-A"</f>
        <v>AVT32544-A</v>
      </c>
    </row>
    <row r="2797" spans="1:2" x14ac:dyDescent="0.25">
      <c r="A2797" t="str">
        <f>"AVT3254613AT"</f>
        <v>AVT3254613AT</v>
      </c>
      <c r="B2797" t="str">
        <f>"AVT3254613-A"</f>
        <v>AVT3254613-A</v>
      </c>
    </row>
    <row r="2798" spans="1:2" x14ac:dyDescent="0.25">
      <c r="A2798" t="str">
        <f>"AVT32549AT"</f>
        <v>AVT32549AT</v>
      </c>
      <c r="B2798" t="str">
        <f>"AVT32549-A"</f>
        <v>AVT32549-A</v>
      </c>
    </row>
    <row r="2799" spans="1:2" x14ac:dyDescent="0.25">
      <c r="A2799" t="str">
        <f>"AVT3400613-A"</f>
        <v>AVT3400613-A</v>
      </c>
      <c r="B2799" t="str">
        <f>"AVT3400613-A"</f>
        <v>AVT3400613-A</v>
      </c>
    </row>
    <row r="2800" spans="1:2" x14ac:dyDescent="0.25">
      <c r="A2800" t="str">
        <f>"AVT3402AT"</f>
        <v>AVT3402AT</v>
      </c>
      <c r="B2800" t="str">
        <f>"AVT3402-A"</f>
        <v>AVT3402-A</v>
      </c>
    </row>
    <row r="2801" spans="1:2" x14ac:dyDescent="0.25">
      <c r="A2801" t="str">
        <f>"AVT34043AT"</f>
        <v>AVT34043AT</v>
      </c>
      <c r="B2801" t="str">
        <f>"AVT34043-A"</f>
        <v>AVT34043-A</v>
      </c>
    </row>
    <row r="2802" spans="1:2" x14ac:dyDescent="0.25">
      <c r="A2802" t="str">
        <f>"AVT3404613AT"</f>
        <v>AVT3404613AT</v>
      </c>
      <c r="B2802" t="str">
        <f>"AVT3404613-A"</f>
        <v>AVT3404613-A</v>
      </c>
    </row>
    <row r="2803" spans="1:2" x14ac:dyDescent="0.25">
      <c r="A2803" t="str">
        <f>"AVT340461AT"</f>
        <v>AVT340461AT</v>
      </c>
      <c r="B2803" t="str">
        <f>"AVT340461-A"</f>
        <v>AVT340461-A</v>
      </c>
    </row>
    <row r="2804" spans="1:2" x14ac:dyDescent="0.25">
      <c r="A2804" t="str">
        <f>"AVT3412613"</f>
        <v>AVT3412613</v>
      </c>
      <c r="B2804" t="str">
        <f>"AVT3412613"</f>
        <v>AVT3412613</v>
      </c>
    </row>
    <row r="2805" spans="1:2" x14ac:dyDescent="0.25">
      <c r="A2805" t="str">
        <f>"AVT34143AT"</f>
        <v>AVT34143AT</v>
      </c>
      <c r="B2805" t="str">
        <f>"AVT34143-A"</f>
        <v>AVT34143-A</v>
      </c>
    </row>
    <row r="2806" spans="1:2" x14ac:dyDescent="0.25">
      <c r="A2806" t="str">
        <f>"AVT3414613-A"</f>
        <v>AVT3414613-A</v>
      </c>
      <c r="B2806" t="str">
        <f>"AVT3414613-A"</f>
        <v>AVT3414613-A</v>
      </c>
    </row>
    <row r="2807" spans="1:2" x14ac:dyDescent="0.25">
      <c r="A2807" t="str">
        <f>"AVT3420613AT"</f>
        <v>AVT3420613AT</v>
      </c>
      <c r="B2807" t="str">
        <f>"AVT3420613-A"</f>
        <v>AVT3420613-A</v>
      </c>
    </row>
    <row r="2808" spans="1:2" x14ac:dyDescent="0.25">
      <c r="A2808" t="str">
        <f>"AVT342061AT"</f>
        <v>AVT342061AT</v>
      </c>
      <c r="B2808" t="str">
        <f>"AVT342061-A"</f>
        <v>AVT342061-A</v>
      </c>
    </row>
    <row r="2809" spans="1:2" x14ac:dyDescent="0.25">
      <c r="A2809" t="str">
        <f>"AVT34223AT"</f>
        <v>AVT34223AT</v>
      </c>
      <c r="B2809" t="str">
        <f>"AVT34223-A"</f>
        <v>AVT34223-A</v>
      </c>
    </row>
    <row r="2810" spans="1:2" x14ac:dyDescent="0.25">
      <c r="A2810" t="str">
        <f>"AVT34243AT"</f>
        <v>AVT34243AT</v>
      </c>
      <c r="B2810" t="str">
        <f>"AVT34243-A"</f>
        <v>AVT34243-A</v>
      </c>
    </row>
    <row r="2811" spans="1:2" x14ac:dyDescent="0.25">
      <c r="A2811" t="str">
        <f>"AVT342461AT"</f>
        <v>AVT342461AT</v>
      </c>
      <c r="B2811" t="str">
        <f>"AVT342461-A"</f>
        <v>AVT342461-A</v>
      </c>
    </row>
    <row r="2812" spans="1:2" x14ac:dyDescent="0.25">
      <c r="A2812" t="str">
        <f>"AVT34323AT"</f>
        <v>AVT34323AT</v>
      </c>
      <c r="B2812" t="str">
        <f>"AVT34323-A"</f>
        <v>AVT34323-A</v>
      </c>
    </row>
    <row r="2813" spans="1:2" x14ac:dyDescent="0.25">
      <c r="A2813" t="str">
        <f>"AVT34343-A"</f>
        <v>AVT34343-A</v>
      </c>
      <c r="B2813" t="str">
        <f>"AVT34343-A"</f>
        <v>AVT34343-A</v>
      </c>
    </row>
    <row r="2814" spans="1:2" x14ac:dyDescent="0.25">
      <c r="A2814" t="str">
        <f>"AVT343461AT"</f>
        <v>AVT343461AT</v>
      </c>
      <c r="B2814" t="str">
        <f>"AVT343461-A"</f>
        <v>AVT343461-A</v>
      </c>
    </row>
    <row r="2815" spans="1:2" x14ac:dyDescent="0.25">
      <c r="A2815" t="str">
        <f>"AVT3434AT"</f>
        <v>AVT3434AT</v>
      </c>
      <c r="B2815" t="str">
        <f>"AVT3434-A"</f>
        <v>AVT3434-A</v>
      </c>
    </row>
    <row r="2816" spans="1:2" x14ac:dyDescent="0.25">
      <c r="A2816" t="str">
        <f>"AVT34423-A"</f>
        <v>AVT34423-A</v>
      </c>
      <c r="B2816" t="str">
        <f>"AVT34423-A"</f>
        <v>AVT34423-A</v>
      </c>
    </row>
    <row r="2817" spans="1:2" x14ac:dyDescent="0.25">
      <c r="A2817" t="str">
        <f>"AVT34443AT"</f>
        <v>AVT34443AT</v>
      </c>
      <c r="B2817" t="str">
        <f>"AVT34443-A"</f>
        <v>AVT34443-A</v>
      </c>
    </row>
    <row r="2818" spans="1:2" x14ac:dyDescent="0.25">
      <c r="A2818" t="str">
        <f>"AVT344461AT"</f>
        <v>AVT344461AT</v>
      </c>
      <c r="B2818" t="str">
        <f>"AVT344461-A"</f>
        <v>AVT344461-A</v>
      </c>
    </row>
    <row r="2819" spans="1:2" x14ac:dyDescent="0.25">
      <c r="A2819" t="str">
        <f>"AVT3444AT"</f>
        <v>AVT3444AT</v>
      </c>
      <c r="B2819" t="str">
        <f>"AVT3444-A"</f>
        <v>AVT3444-A</v>
      </c>
    </row>
    <row r="2820" spans="1:2" x14ac:dyDescent="0.25">
      <c r="A2820" t="str">
        <f>"AVT3452613"</f>
        <v>AVT3452613</v>
      </c>
      <c r="B2820" t="str">
        <f>"AVT3452613"</f>
        <v>AVT3452613</v>
      </c>
    </row>
    <row r="2821" spans="1:2" x14ac:dyDescent="0.25">
      <c r="A2821" t="str">
        <f>"AVT3452AT"</f>
        <v>AVT3452AT</v>
      </c>
      <c r="B2821" t="str">
        <f>"AVT3452-A"</f>
        <v>AVT3452-A</v>
      </c>
    </row>
    <row r="2822" spans="1:2" x14ac:dyDescent="0.25">
      <c r="A2822" t="str">
        <f>"AVT3454613"</f>
        <v>AVT3454613</v>
      </c>
      <c r="B2822" t="str">
        <f>"AVT3454613"</f>
        <v>AVT3454613</v>
      </c>
    </row>
    <row r="2823" spans="1:2" x14ac:dyDescent="0.25">
      <c r="A2823" t="str">
        <f>"AVT345461AT"</f>
        <v>AVT345461AT</v>
      </c>
      <c r="B2823" t="str">
        <f>"AVT345461-A"</f>
        <v>AVT345461-A</v>
      </c>
    </row>
    <row r="2824" spans="1:2" x14ac:dyDescent="0.25">
      <c r="A2824" t="str">
        <f>"AVT3454AT"</f>
        <v>AVT3454AT</v>
      </c>
      <c r="B2824" t="str">
        <f>"AVT3454-A"</f>
        <v>AVT3454-A</v>
      </c>
    </row>
    <row r="2825" spans="1:2" x14ac:dyDescent="0.25">
      <c r="A2825" t="str">
        <f>"AVT38023AT"</f>
        <v>AVT38023AT</v>
      </c>
      <c r="B2825" t="str">
        <f>"AVT38023-A"</f>
        <v>AVT38023-A</v>
      </c>
    </row>
    <row r="2826" spans="1:2" x14ac:dyDescent="0.25">
      <c r="A2826" t="str">
        <f>"AVT3802613AT"</f>
        <v>AVT3802613AT</v>
      </c>
      <c r="B2826" t="str">
        <f>"AVT3802613-A"</f>
        <v>AVT3802613-A</v>
      </c>
    </row>
    <row r="2827" spans="1:2" x14ac:dyDescent="0.25">
      <c r="A2827" t="str">
        <f>"AVT3802619AT"</f>
        <v>AVT3802619AT</v>
      </c>
      <c r="B2827" t="str">
        <f>"AVT3802619-A"</f>
        <v>AVT3802619-A</v>
      </c>
    </row>
    <row r="2828" spans="1:2" x14ac:dyDescent="0.25">
      <c r="A2828" t="str">
        <f>"AVT38043-A"</f>
        <v>AVT38043-A</v>
      </c>
      <c r="B2828" t="str">
        <f>"AVT38043-A"</f>
        <v>AVT38043-A</v>
      </c>
    </row>
    <row r="2829" spans="1:2" x14ac:dyDescent="0.25">
      <c r="A2829" t="str">
        <f>"AVT3804AT"</f>
        <v>AVT3804AT</v>
      </c>
      <c r="B2829" t="str">
        <f>"AVT3804-A"</f>
        <v>AVT3804-A</v>
      </c>
    </row>
    <row r="2830" spans="1:2" x14ac:dyDescent="0.25">
      <c r="A2830" t="str">
        <f>"AVT38123AT"</f>
        <v>AVT38123AT</v>
      </c>
      <c r="B2830" t="str">
        <f>"AVT38123-A"</f>
        <v>AVT38123-A</v>
      </c>
    </row>
    <row r="2831" spans="1:2" x14ac:dyDescent="0.25">
      <c r="A2831" t="str">
        <f>"AVT3814AT"</f>
        <v>AVT3814AT</v>
      </c>
      <c r="B2831" t="str">
        <f>"AVT3814-A"</f>
        <v>AVT3814-A</v>
      </c>
    </row>
    <row r="2832" spans="1:2" x14ac:dyDescent="0.25">
      <c r="A2832" t="str">
        <f>"AVT38223AT"</f>
        <v>AVT38223AT</v>
      </c>
      <c r="B2832" t="str">
        <f>"AVT38223-A"</f>
        <v>AVT38223-A</v>
      </c>
    </row>
    <row r="2833" spans="1:2" x14ac:dyDescent="0.25">
      <c r="A2833" t="str">
        <f>"AVT3822613-A"</f>
        <v>AVT3822613-A</v>
      </c>
      <c r="B2833" t="str">
        <f>"AVT3822613-A"</f>
        <v>AVT3822613-A</v>
      </c>
    </row>
    <row r="2834" spans="1:2" x14ac:dyDescent="0.25">
      <c r="A2834" t="str">
        <f>"AVT38243AT"</f>
        <v>AVT38243AT</v>
      </c>
      <c r="B2834" t="str">
        <f>"AVT38243-A"</f>
        <v>AVT38243-A</v>
      </c>
    </row>
    <row r="2835" spans="1:2" x14ac:dyDescent="0.25">
      <c r="A2835" t="str">
        <f>"AVT38323AT"</f>
        <v>AVT38323AT</v>
      </c>
      <c r="B2835" t="str">
        <f>"AVT38323-A"</f>
        <v>AVT38323-A</v>
      </c>
    </row>
    <row r="2836" spans="1:2" x14ac:dyDescent="0.25">
      <c r="A2836" t="str">
        <f>"AVT38343AT"</f>
        <v>AVT38343AT</v>
      </c>
      <c r="B2836" t="str">
        <f>"AVT38343-A"</f>
        <v>AVT38343-A</v>
      </c>
    </row>
    <row r="2837" spans="1:2" x14ac:dyDescent="0.25">
      <c r="A2837" t="str">
        <f>"AVT38443AT"</f>
        <v>AVT38443AT</v>
      </c>
      <c r="B2837" t="str">
        <f>"AVT38443-A"</f>
        <v>AVT38443-A</v>
      </c>
    </row>
    <row r="2838" spans="1:2" x14ac:dyDescent="0.25">
      <c r="A2838" t="str">
        <f>"AVT3844613-A"</f>
        <v>AVT3844613-A</v>
      </c>
      <c r="B2838" t="str">
        <f>"AVT3844613-A"</f>
        <v>AVT3844613-A</v>
      </c>
    </row>
    <row r="2839" spans="1:2" x14ac:dyDescent="0.25">
      <c r="A2839" t="str">
        <f>"AVT3844AT"</f>
        <v>AVT3844AT</v>
      </c>
      <c r="B2839" t="str">
        <f>"AVT3844-A"</f>
        <v>AVT3844-A</v>
      </c>
    </row>
    <row r="2840" spans="1:2" x14ac:dyDescent="0.25">
      <c r="A2840" t="str">
        <f>"AVT38523-A"</f>
        <v>AVT38523-A</v>
      </c>
      <c r="B2840" t="str">
        <f>"AVT38523-A"</f>
        <v>AVT38523-A</v>
      </c>
    </row>
    <row r="2841" spans="1:2" x14ac:dyDescent="0.25">
      <c r="A2841" t="str">
        <f>"AVT3852613-A"</f>
        <v>AVT3852613-A</v>
      </c>
      <c r="B2841" t="str">
        <f>"AVT3852613-A"</f>
        <v>AVT3852613-A</v>
      </c>
    </row>
    <row r="2842" spans="1:2" x14ac:dyDescent="0.25">
      <c r="A2842" t="str">
        <f>"AVT38543AT"</f>
        <v>AVT38543AT</v>
      </c>
      <c r="B2842" t="str">
        <f>"AVT38543-A"</f>
        <v>AVT38543-A</v>
      </c>
    </row>
    <row r="2843" spans="1:2" x14ac:dyDescent="0.25">
      <c r="A2843" t="str">
        <f>"AY3802J"</f>
        <v>AY3802J</v>
      </c>
      <c r="B2843" t="str">
        <f>"AY3802"</f>
        <v>AY3802</v>
      </c>
    </row>
    <row r="2844" spans="1:2" x14ac:dyDescent="0.25">
      <c r="A2844" t="str">
        <f>"AY3803"</f>
        <v>AY3803</v>
      </c>
      <c r="B2844" t="str">
        <f>"AY3803"</f>
        <v>AY3803</v>
      </c>
    </row>
    <row r="2845" spans="1:2" x14ac:dyDescent="0.25">
      <c r="A2845" t="str">
        <f>"CA112NJ"</f>
        <v>CA112NJ</v>
      </c>
      <c r="B2845" t="str">
        <f>"CA1-DC12V-N"</f>
        <v>CA1-DC12V-N</v>
      </c>
    </row>
    <row r="2846" spans="1:2" x14ac:dyDescent="0.25">
      <c r="A2846" t="str">
        <f>"CA124NJ"</f>
        <v>CA124NJ</v>
      </c>
      <c r="B2846" t="str">
        <f>"CA1-DC24V-N"</f>
        <v>CA1-DC24V-N</v>
      </c>
    </row>
    <row r="2847" spans="1:2" x14ac:dyDescent="0.25">
      <c r="A2847" t="str">
        <f>"CA1A12A5J"</f>
        <v>CA1A12A5J</v>
      </c>
      <c r="B2847" t="str">
        <f>"CA1A-12V-A-5"</f>
        <v>CA1A-12V-A-5</v>
      </c>
    </row>
    <row r="2848" spans="1:2" x14ac:dyDescent="0.25">
      <c r="A2848" t="str">
        <f>"CA1A12C5J"</f>
        <v>CA1A12C5J</v>
      </c>
      <c r="B2848" t="str">
        <f>"CA1A-12V-C-5"</f>
        <v>CA1A-12V-C-5</v>
      </c>
    </row>
    <row r="2849" spans="1:2" x14ac:dyDescent="0.25">
      <c r="A2849" t="str">
        <f>"CA1A12N5J"</f>
        <v>CA1A12N5J</v>
      </c>
      <c r="B2849" t="str">
        <f>"CA1A-12V-N-5"</f>
        <v>CA1A-12V-N-5</v>
      </c>
    </row>
    <row r="2850" spans="1:2" x14ac:dyDescent="0.25">
      <c r="A2850" t="str">
        <f>"CA1AF12A5J"</f>
        <v>CA1AF12A5J</v>
      </c>
      <c r="B2850" t="str">
        <f>"CA1AF-12V-A-5"</f>
        <v>CA1AF-12V-A-5</v>
      </c>
    </row>
    <row r="2851" spans="1:2" x14ac:dyDescent="0.25">
      <c r="A2851" t="str">
        <f>"CA1AF12C5J"</f>
        <v>CA1AF12C5J</v>
      </c>
      <c r="B2851" t="str">
        <f>"CA1AF-12V-C-5"</f>
        <v>CA1AF-12V-C-5</v>
      </c>
    </row>
    <row r="2852" spans="1:2" x14ac:dyDescent="0.25">
      <c r="A2852" t="str">
        <f>"CA1AF12N5J"</f>
        <v>CA1AF12N5J</v>
      </c>
      <c r="B2852" t="str">
        <f>"CA1AF-12V-N-5"</f>
        <v>CA1AF-12V-N-5</v>
      </c>
    </row>
    <row r="2853" spans="1:2" x14ac:dyDescent="0.25">
      <c r="A2853" t="str">
        <f>"CA1AFS12A5J"</f>
        <v>CA1AFS12A5J</v>
      </c>
      <c r="B2853" t="str">
        <f>"CA1AFS-12V-A-5"</f>
        <v>CA1AFS-12V-A-5</v>
      </c>
    </row>
    <row r="2854" spans="1:2" x14ac:dyDescent="0.25">
      <c r="A2854" t="str">
        <f>"CA1AFS12C5J"</f>
        <v>CA1AFS12C5J</v>
      </c>
      <c r="B2854" t="str">
        <f>"CA1AFS-12V-C-5"</f>
        <v>CA1AFS-12V-C-5</v>
      </c>
    </row>
    <row r="2855" spans="1:2" x14ac:dyDescent="0.25">
      <c r="A2855" t="str">
        <f>"CA1AFS12N5J"</f>
        <v>CA1AFS12N5J</v>
      </c>
      <c r="B2855" t="str">
        <f>"CA1AFS-12V-N-5"</f>
        <v>CA1AFS-12V-N-5</v>
      </c>
    </row>
    <row r="2856" spans="1:2" x14ac:dyDescent="0.25">
      <c r="A2856" t="str">
        <f>"CA1AR12A5J"</f>
        <v>CA1AR12A5J</v>
      </c>
      <c r="B2856" t="str">
        <f>"CA1AR-12V-A-5"</f>
        <v>CA1AR-12V-A-5</v>
      </c>
    </row>
    <row r="2857" spans="1:2" x14ac:dyDescent="0.25">
      <c r="A2857" t="str">
        <f>"CA1AR12N5J"</f>
        <v>CA1AR12N5J</v>
      </c>
      <c r="B2857" t="str">
        <f>"CA1AR-12V-N-5"</f>
        <v>CA1AR-12V-N-5</v>
      </c>
    </row>
    <row r="2858" spans="1:2" x14ac:dyDescent="0.25">
      <c r="A2858" t="str">
        <f>"CA1AS12A5J"</f>
        <v>CA1AS12A5J</v>
      </c>
      <c r="B2858" t="str">
        <f>"CA1AS-12V-A-5"</f>
        <v>CA1AS-12V-A-5</v>
      </c>
    </row>
    <row r="2859" spans="1:2" x14ac:dyDescent="0.25">
      <c r="A2859" t="str">
        <f>"CA1AS12C5J"</f>
        <v>CA1AS12C5J</v>
      </c>
      <c r="B2859" t="str">
        <f>"CA1AS-12V-C-5"</f>
        <v>CA1AS-12V-C-5</v>
      </c>
    </row>
    <row r="2860" spans="1:2" x14ac:dyDescent="0.25">
      <c r="A2860" t="str">
        <f>"CA1AS12N5J"</f>
        <v>CA1AS12N5J</v>
      </c>
      <c r="B2860" t="str">
        <f>"CA1AS-12V-N-5"</f>
        <v>CA1AS-12V-N-5</v>
      </c>
    </row>
    <row r="2861" spans="1:2" x14ac:dyDescent="0.25">
      <c r="A2861" t="str">
        <f>"CA1B12A5J"</f>
        <v>CA1B12A5J</v>
      </c>
      <c r="B2861" t="str">
        <f>"CA1B-DC12V-A-5"</f>
        <v>CA1B-DC12V-A-5</v>
      </c>
    </row>
    <row r="2862" spans="1:2" x14ac:dyDescent="0.25">
      <c r="A2862" t="str">
        <f>"CA1B12C5J"</f>
        <v>CA1B12C5J</v>
      </c>
      <c r="B2862" t="str">
        <f>"CA1B-12V-C-5"</f>
        <v>CA1B-12V-C-5</v>
      </c>
    </row>
    <row r="2863" spans="1:2" x14ac:dyDescent="0.25">
      <c r="A2863" t="str">
        <f>"CA1B12N5J"</f>
        <v>CA1B12N5J</v>
      </c>
      <c r="B2863" t="str">
        <f>"CA1B-12V-N-5"</f>
        <v>CA1B-12V-N-5</v>
      </c>
    </row>
    <row r="2864" spans="1:2" x14ac:dyDescent="0.25">
      <c r="A2864" t="str">
        <f>"CA1BF12A5J"</f>
        <v>CA1BF12A5J</v>
      </c>
      <c r="B2864" t="str">
        <f>"CA1BF-12V-A-5"</f>
        <v>CA1BF-12V-A-5</v>
      </c>
    </row>
    <row r="2865" spans="1:2" x14ac:dyDescent="0.25">
      <c r="A2865" t="str">
        <f>"CA1BF12C5J"</f>
        <v>CA1BF12C5J</v>
      </c>
      <c r="B2865" t="str">
        <f>"CA1BF-12V-C-5"</f>
        <v>CA1BF-12V-C-5</v>
      </c>
    </row>
    <row r="2866" spans="1:2" x14ac:dyDescent="0.25">
      <c r="A2866" t="str">
        <f>"CA1BF12N5J"</f>
        <v>CA1BF12N5J</v>
      </c>
      <c r="B2866" t="str">
        <f>"CA1BF-12V-N-5"</f>
        <v>CA1BF-12V-N-5</v>
      </c>
    </row>
    <row r="2867" spans="1:2" x14ac:dyDescent="0.25">
      <c r="A2867" t="str">
        <f>"CA1BFS12A5J"</f>
        <v>CA1BFS12A5J</v>
      </c>
      <c r="B2867" t="str">
        <f>"CA1BFS-12V-A-5"</f>
        <v>CA1BFS-12V-A-5</v>
      </c>
    </row>
    <row r="2868" spans="1:2" x14ac:dyDescent="0.25">
      <c r="A2868" t="str">
        <f>"CA1BFS12C5J"</f>
        <v>CA1BFS12C5J</v>
      </c>
      <c r="B2868" t="str">
        <f>"CA1BFS-12V-C-5"</f>
        <v>CA1BFS-12V-C-5</v>
      </c>
    </row>
    <row r="2869" spans="1:2" x14ac:dyDescent="0.25">
      <c r="A2869" t="str">
        <f>"CA1BFS12N5J"</f>
        <v>CA1BFS12N5J</v>
      </c>
      <c r="B2869" t="str">
        <f>"CA1BFS-12V-N-5"</f>
        <v>CA1BFS-12V-N-5</v>
      </c>
    </row>
    <row r="2870" spans="1:2" x14ac:dyDescent="0.25">
      <c r="A2870" t="str">
        <f>"CA1BS12A5J"</f>
        <v>CA1BS12A5J</v>
      </c>
      <c r="B2870" t="str">
        <f>"CA1BS-12V-A-5"</f>
        <v>CA1BS-12V-A-5</v>
      </c>
    </row>
    <row r="2871" spans="1:2" x14ac:dyDescent="0.25">
      <c r="A2871" t="str">
        <f>"CA1BS12C5J"</f>
        <v>CA1BS12C5J</v>
      </c>
      <c r="B2871" t="str">
        <f>"CA1BS-12V-C-5"</f>
        <v>CA1BS-12V-C-5</v>
      </c>
    </row>
    <row r="2872" spans="1:2" x14ac:dyDescent="0.25">
      <c r="A2872" t="str">
        <f>"CA1BS12N5J"</f>
        <v>CA1BS12N5J</v>
      </c>
      <c r="B2872" t="str">
        <f>"CA1BS-12V-N-5"</f>
        <v>CA1BS-12V-N-5</v>
      </c>
    </row>
    <row r="2873" spans="1:2" x14ac:dyDescent="0.25">
      <c r="A2873" t="str">
        <f>"CA1R12C"</f>
        <v>CA1R12C</v>
      </c>
      <c r="B2873" t="str">
        <f>"CA1R-DC12V-C"</f>
        <v>CA1R-DC12V-C</v>
      </c>
    </row>
    <row r="2874" spans="1:2" x14ac:dyDescent="0.25">
      <c r="A2874" t="str">
        <f>"CB112J"</f>
        <v>CB112J</v>
      </c>
      <c r="B2874" t="str">
        <f>"CB1-12V"</f>
        <v>CB1-12V</v>
      </c>
    </row>
    <row r="2875" spans="1:2" x14ac:dyDescent="0.25">
      <c r="A2875" t="str">
        <f>"CB124J"</f>
        <v>CB124J</v>
      </c>
      <c r="B2875" t="str">
        <f>"CB1-24V"</f>
        <v>CB1-24V</v>
      </c>
    </row>
    <row r="2876" spans="1:2" x14ac:dyDescent="0.25">
      <c r="A2876" t="str">
        <f>"CB1A12J"</f>
        <v>CB1A12J</v>
      </c>
      <c r="B2876" t="str">
        <f>"CB1A-12V"</f>
        <v>CB1A-12V</v>
      </c>
    </row>
    <row r="2877" spans="1:2" x14ac:dyDescent="0.25">
      <c r="A2877" t="str">
        <f>"CB1A24J"</f>
        <v>CB1A24J</v>
      </c>
      <c r="B2877" t="str">
        <f>"CB1A-24V"</f>
        <v>CB1A-24V</v>
      </c>
    </row>
    <row r="2878" spans="1:2" x14ac:dyDescent="0.25">
      <c r="A2878" t="str">
        <f>"CB1AF12J"</f>
        <v>CB1AF12J</v>
      </c>
      <c r="B2878" t="str">
        <f>"CB1AF-12V"</f>
        <v>CB1AF-12V</v>
      </c>
    </row>
    <row r="2879" spans="1:2" x14ac:dyDescent="0.25">
      <c r="A2879" t="str">
        <f>"CB1AF24J"</f>
        <v>CB1AF24J</v>
      </c>
      <c r="B2879" t="str">
        <f>"CB1AF-24V"</f>
        <v>CB1AF-24V</v>
      </c>
    </row>
    <row r="2880" spans="1:2" x14ac:dyDescent="0.25">
      <c r="A2880" t="str">
        <f>"CB1AFM12J"</f>
        <v>CB1AFM12J</v>
      </c>
      <c r="B2880" t="str">
        <f>"CB1AF-M-12V"</f>
        <v>CB1AF-M-12V</v>
      </c>
    </row>
    <row r="2881" spans="1:2" x14ac:dyDescent="0.25">
      <c r="A2881" t="str">
        <f>"CB1AFM24J"</f>
        <v>CB1AFM24J</v>
      </c>
      <c r="B2881" t="str">
        <f>"CB1AF-M-24V"</f>
        <v>CB1AF-M-24V</v>
      </c>
    </row>
    <row r="2882" spans="1:2" x14ac:dyDescent="0.25">
      <c r="A2882" t="str">
        <f>"CB1AFP12J"</f>
        <v>CB1AFP12J</v>
      </c>
      <c r="B2882" t="str">
        <f>"CB1AF-P-12V"</f>
        <v>CB1AF-P-12V</v>
      </c>
    </row>
    <row r="2883" spans="1:2" x14ac:dyDescent="0.25">
      <c r="A2883" t="str">
        <f>"CB1AFP24J"</f>
        <v>CB1AFP24J</v>
      </c>
      <c r="B2883" t="str">
        <f>"CB1AF-P-24V"</f>
        <v>CB1AF-P-24V</v>
      </c>
    </row>
    <row r="2884" spans="1:2" x14ac:dyDescent="0.25">
      <c r="A2884" t="str">
        <f>"CB1AFR12J"</f>
        <v>CB1AFR12J</v>
      </c>
      <c r="B2884" t="str">
        <f>"CB1AF-R-12V"</f>
        <v>CB1AF-R-12V</v>
      </c>
    </row>
    <row r="2885" spans="1:2" x14ac:dyDescent="0.25">
      <c r="A2885" t="str">
        <f>"CB1AFR24J"</f>
        <v>CB1AFR24J</v>
      </c>
      <c r="B2885" t="str">
        <f>"CB1AF-R-24V"</f>
        <v>CB1AF-R-24V</v>
      </c>
    </row>
    <row r="2886" spans="1:2" x14ac:dyDescent="0.25">
      <c r="A2886" t="str">
        <f>"CB1AFRM12J"</f>
        <v>CB1AFRM12J</v>
      </c>
      <c r="B2886" t="str">
        <f>"CB1AF-R-M-12V"</f>
        <v>CB1AF-R-M-12V</v>
      </c>
    </row>
    <row r="2887" spans="1:2" x14ac:dyDescent="0.25">
      <c r="A2887" t="str">
        <f>"CB1AFRM24J"</f>
        <v>CB1AFRM24J</v>
      </c>
      <c r="B2887" t="str">
        <f>"CB1AF-R-M-24V"</f>
        <v>CB1AF-R-M-24V</v>
      </c>
    </row>
    <row r="2888" spans="1:2" x14ac:dyDescent="0.25">
      <c r="A2888" t="str">
        <f>"CB1AFRP12J"</f>
        <v>CB1AFRP12J</v>
      </c>
      <c r="B2888" t="str">
        <f>"CB1AF-R-P-12V"</f>
        <v>CB1AF-R-P-12V</v>
      </c>
    </row>
    <row r="2889" spans="1:2" x14ac:dyDescent="0.25">
      <c r="A2889" t="str">
        <f>"CB1AFRP24J"</f>
        <v>CB1AFRP24J</v>
      </c>
      <c r="B2889" t="str">
        <f>"CB1AF-R-P-24V"</f>
        <v>CB1AF-R-P-24V</v>
      </c>
    </row>
    <row r="2890" spans="1:2" x14ac:dyDescent="0.25">
      <c r="A2890" t="str">
        <f>"CB1AFT12J"</f>
        <v>CB1AFT12J</v>
      </c>
      <c r="B2890" t="str">
        <f>"CB1AF-T-12V"</f>
        <v>CB1AF-T-12V</v>
      </c>
    </row>
    <row r="2891" spans="1:2" x14ac:dyDescent="0.25">
      <c r="A2891" t="str">
        <f>"CB1AFT24J"</f>
        <v>CB1AFT24J</v>
      </c>
      <c r="B2891" t="str">
        <f>"CB1AF-T-24V"</f>
        <v>CB1AF-T-24V</v>
      </c>
    </row>
    <row r="2892" spans="1:2" x14ac:dyDescent="0.25">
      <c r="A2892" t="str">
        <f>"CB1AFTM12J"</f>
        <v>CB1AFTM12J</v>
      </c>
      <c r="B2892" t="str">
        <f>"CB1AF-T-M-12V"</f>
        <v>CB1AF-T-M-12V</v>
      </c>
    </row>
    <row r="2893" spans="1:2" x14ac:dyDescent="0.25">
      <c r="A2893" t="str">
        <f>"CB1AFTM24J"</f>
        <v>CB1AFTM24J</v>
      </c>
      <c r="B2893" t="str">
        <f>"CB1AF-T-M-24V"</f>
        <v>CB1AF-T-M-24V</v>
      </c>
    </row>
    <row r="2894" spans="1:2" x14ac:dyDescent="0.25">
      <c r="A2894" t="str">
        <f>"CB1AFTP12J"</f>
        <v>CB1AFTP12J</v>
      </c>
      <c r="B2894" t="str">
        <f>"CB1AF-T-P-12V"</f>
        <v>CB1AF-T-P-12V</v>
      </c>
    </row>
    <row r="2895" spans="1:2" x14ac:dyDescent="0.25">
      <c r="A2895" t="str">
        <f>"CB1AFTP24J"</f>
        <v>CB1AFTP24J</v>
      </c>
      <c r="B2895" t="str">
        <f>"CB1AF-T-P-24V"</f>
        <v>CB1AF-T-P-24V</v>
      </c>
    </row>
    <row r="2896" spans="1:2" x14ac:dyDescent="0.25">
      <c r="A2896" t="str">
        <f>"CB1AFTR12J"</f>
        <v>CB1AFTR12J</v>
      </c>
      <c r="B2896" t="str">
        <f>"CB1AF-T-R-12V"</f>
        <v>CB1AF-T-R-12V</v>
      </c>
    </row>
    <row r="2897" spans="1:2" x14ac:dyDescent="0.25">
      <c r="A2897" t="str">
        <f>"CB1AFTR24J"</f>
        <v>CB1AFTR24J</v>
      </c>
      <c r="B2897" t="str">
        <f>"CB1AF-T-R-24V"</f>
        <v>CB1AF-T-R-24V</v>
      </c>
    </row>
    <row r="2898" spans="1:2" x14ac:dyDescent="0.25">
      <c r="A2898" t="str">
        <f>"CB1AFTRM12J"</f>
        <v>CB1AFTRM12J</v>
      </c>
      <c r="B2898" t="str">
        <f>"CB1AF-T-R-M-12V"</f>
        <v>CB1AF-T-R-M-12V</v>
      </c>
    </row>
    <row r="2899" spans="1:2" x14ac:dyDescent="0.25">
      <c r="A2899" t="str">
        <f>"CB1AFTRM24J"</f>
        <v>CB1AFTRM24J</v>
      </c>
      <c r="B2899" t="str">
        <f>"CB1AF-T-R-M-24V"</f>
        <v>CB1AF-T-R-M-24V</v>
      </c>
    </row>
    <row r="2900" spans="1:2" x14ac:dyDescent="0.25">
      <c r="A2900" t="str">
        <f>"CB1AFTRP12J"</f>
        <v>CB1AFTRP12J</v>
      </c>
      <c r="B2900" t="str">
        <f>"CB1AF-T-R-P-12V"</f>
        <v>CB1AF-T-R-P-12V</v>
      </c>
    </row>
    <row r="2901" spans="1:2" x14ac:dyDescent="0.25">
      <c r="A2901" t="str">
        <f>"CB1AFTRP24J"</f>
        <v>CB1AFTRP24J</v>
      </c>
      <c r="B2901" t="str">
        <f>"CB1AF-T-R-P-24V"</f>
        <v>CB1AF-T-R-P-24V</v>
      </c>
    </row>
    <row r="2902" spans="1:2" x14ac:dyDescent="0.25">
      <c r="A2902" t="str">
        <f>"CB1AH12J"</f>
        <v>CB1AH12J</v>
      </c>
      <c r="B2902" t="str">
        <f>"CB1AH-12V"</f>
        <v>CB1AH-12V</v>
      </c>
    </row>
    <row r="2903" spans="1:2" x14ac:dyDescent="0.25">
      <c r="A2903" t="str">
        <f>"CB1AH24J"</f>
        <v>CB1AH24J</v>
      </c>
      <c r="B2903" t="str">
        <f>"CB1AH-24V"</f>
        <v>CB1AH-24V</v>
      </c>
    </row>
    <row r="2904" spans="1:2" x14ac:dyDescent="0.25">
      <c r="A2904" t="str">
        <f>"CB1AHF12J"</f>
        <v>CB1AHF12J</v>
      </c>
      <c r="B2904" t="str">
        <f>"CB1AHF-12V"</f>
        <v>CB1AHF-12V</v>
      </c>
    </row>
    <row r="2905" spans="1:2" x14ac:dyDescent="0.25">
      <c r="A2905" t="str">
        <f>"CB1AHF24J"</f>
        <v>CB1AHF24J</v>
      </c>
      <c r="B2905" t="str">
        <f>"CB1AHF-24V"</f>
        <v>CB1AHF-24V</v>
      </c>
    </row>
    <row r="2906" spans="1:2" x14ac:dyDescent="0.25">
      <c r="A2906" t="str">
        <f>"CB1AHFM12J"</f>
        <v>CB1AHFM12J</v>
      </c>
      <c r="B2906" t="str">
        <f>"CB1AHF-M-12V"</f>
        <v>CB1AHF-M-12V</v>
      </c>
    </row>
    <row r="2907" spans="1:2" x14ac:dyDescent="0.25">
      <c r="A2907" t="str">
        <f>"CB1AHFM24J"</f>
        <v>CB1AHFM24J</v>
      </c>
      <c r="B2907" t="str">
        <f>"CB1AHF-M-24V"</f>
        <v>CB1AHF-M-24V</v>
      </c>
    </row>
    <row r="2908" spans="1:2" x14ac:dyDescent="0.25">
      <c r="A2908" t="str">
        <f>"CB1AHFP12J"</f>
        <v>CB1AHFP12J</v>
      </c>
      <c r="B2908" t="str">
        <f>"CB1AHF-P-12V"</f>
        <v>CB1AHF-P-12V</v>
      </c>
    </row>
    <row r="2909" spans="1:2" x14ac:dyDescent="0.25">
      <c r="A2909" t="str">
        <f>"CB1AHFP24J"</f>
        <v>CB1AHFP24J</v>
      </c>
      <c r="B2909" t="str">
        <f>"CB1AHF-P-24V"</f>
        <v>CB1AHF-P-24V</v>
      </c>
    </row>
    <row r="2910" spans="1:2" x14ac:dyDescent="0.25">
      <c r="A2910" t="str">
        <f>"CB1AHFR12J"</f>
        <v>CB1AHFR12J</v>
      </c>
      <c r="B2910" t="str">
        <f>"CB1AHF-R-12V"</f>
        <v>CB1AHF-R-12V</v>
      </c>
    </row>
    <row r="2911" spans="1:2" x14ac:dyDescent="0.25">
      <c r="A2911" t="str">
        <f>"CB1AHFR24J"</f>
        <v>CB1AHFR24J</v>
      </c>
      <c r="B2911" t="str">
        <f>"CB1AHF-R-24V"</f>
        <v>CB1AHF-R-24V</v>
      </c>
    </row>
    <row r="2912" spans="1:2" x14ac:dyDescent="0.25">
      <c r="A2912" t="str">
        <f>"CB1AHFRM12J"</f>
        <v>CB1AHFRM12J</v>
      </c>
      <c r="B2912" t="str">
        <f>"CB1AHF-R-M-12V"</f>
        <v>CB1AHF-R-M-12V</v>
      </c>
    </row>
    <row r="2913" spans="1:2" x14ac:dyDescent="0.25">
      <c r="A2913" t="str">
        <f>"CB1AHFRM24J"</f>
        <v>CB1AHFRM24J</v>
      </c>
      <c r="B2913" t="str">
        <f>"CB1AHF-R-M-24V"</f>
        <v>CB1AHF-R-M-24V</v>
      </c>
    </row>
    <row r="2914" spans="1:2" x14ac:dyDescent="0.25">
      <c r="A2914" t="str">
        <f>"CB1AHFRP12J"</f>
        <v>CB1AHFRP12J</v>
      </c>
      <c r="B2914" t="str">
        <f>"CB1AHF-R-P-12V"</f>
        <v>CB1AHF-R-P-12V</v>
      </c>
    </row>
    <row r="2915" spans="1:2" x14ac:dyDescent="0.25">
      <c r="A2915" t="str">
        <f>"CB1AHFRP24J"</f>
        <v>CB1AHFRP24J</v>
      </c>
      <c r="B2915" t="str">
        <f>"CB1AHF-R-P-24V"</f>
        <v>CB1AHF-R-P-24V</v>
      </c>
    </row>
    <row r="2916" spans="1:2" x14ac:dyDescent="0.25">
      <c r="A2916" t="str">
        <f>"CB1AHFT12J"</f>
        <v>CB1AHFT12J</v>
      </c>
      <c r="B2916" t="str">
        <f>"CB1AHF-T-12V"</f>
        <v>CB1AHF-T-12V</v>
      </c>
    </row>
    <row r="2917" spans="1:2" x14ac:dyDescent="0.25">
      <c r="A2917" t="str">
        <f>"CB1AHFT24J"</f>
        <v>CB1AHFT24J</v>
      </c>
      <c r="B2917" t="str">
        <f>"CB1AHF-T-24V"</f>
        <v>CB1AHF-T-24V</v>
      </c>
    </row>
    <row r="2918" spans="1:2" x14ac:dyDescent="0.25">
      <c r="A2918" t="str">
        <f>"CB1AHFTM12J"</f>
        <v>CB1AHFTM12J</v>
      </c>
      <c r="B2918" t="str">
        <f>"CB1AHF-T-M-12V"</f>
        <v>CB1AHF-T-M-12V</v>
      </c>
    </row>
    <row r="2919" spans="1:2" x14ac:dyDescent="0.25">
      <c r="A2919" t="str">
        <f>"CB1AHFTM24J"</f>
        <v>CB1AHFTM24J</v>
      </c>
      <c r="B2919" t="str">
        <f>"CB1AHF-T-M-24V"</f>
        <v>CB1AHF-T-M-24V</v>
      </c>
    </row>
    <row r="2920" spans="1:2" x14ac:dyDescent="0.25">
      <c r="A2920" t="str">
        <f>"CB1AHFTP12J"</f>
        <v>CB1AHFTP12J</v>
      </c>
      <c r="B2920" t="str">
        <f>"CB1AHF-T-P-12V"</f>
        <v>CB1AHF-T-P-12V</v>
      </c>
    </row>
    <row r="2921" spans="1:2" x14ac:dyDescent="0.25">
      <c r="A2921" t="str">
        <f>"CB1AHFTP24J"</f>
        <v>CB1AHFTP24J</v>
      </c>
      <c r="B2921" t="str">
        <f>"CB1AHF-T-P-24V"</f>
        <v>CB1AHF-T-P-24V</v>
      </c>
    </row>
    <row r="2922" spans="1:2" x14ac:dyDescent="0.25">
      <c r="A2922" t="str">
        <f>"CB1AHFTR12J"</f>
        <v>CB1AHFTR12J</v>
      </c>
      <c r="B2922" t="str">
        <f>"CB1AHF-T-R-12V"</f>
        <v>CB1AHF-T-R-12V</v>
      </c>
    </row>
    <row r="2923" spans="1:2" x14ac:dyDescent="0.25">
      <c r="A2923" t="str">
        <f>"CB1AHFTR24J"</f>
        <v>CB1AHFTR24J</v>
      </c>
      <c r="B2923" t="str">
        <f>"CB1AHF-T-R-24V"</f>
        <v>CB1AHF-T-R-24V</v>
      </c>
    </row>
    <row r="2924" spans="1:2" x14ac:dyDescent="0.25">
      <c r="A2924" t="str">
        <f>"CB1AHFTRM12J"</f>
        <v>CB1AHFTRM12J</v>
      </c>
      <c r="B2924" t="str">
        <f>"CB1AHF-T-R-M-12V"</f>
        <v>CB1AHF-T-R-M-12V</v>
      </c>
    </row>
    <row r="2925" spans="1:2" x14ac:dyDescent="0.25">
      <c r="A2925" t="str">
        <f>"CB1AHFTRM24J"</f>
        <v>CB1AHFTRM24J</v>
      </c>
      <c r="B2925" t="str">
        <f>"CB1AHF-T-R-M-24V"</f>
        <v>CB1AHF-T-R-M-24V</v>
      </c>
    </row>
    <row r="2926" spans="1:2" x14ac:dyDescent="0.25">
      <c r="A2926" t="str">
        <f>"CB1AHFTRP12J"</f>
        <v>CB1AHFTRP12J</v>
      </c>
      <c r="B2926" t="str">
        <f>"CB1AHF-T-R-P-12V"</f>
        <v>CB1AHF-T-R-P-12V</v>
      </c>
    </row>
    <row r="2927" spans="1:2" x14ac:dyDescent="0.25">
      <c r="A2927" t="str">
        <f>"CB1AHFTRP24J"</f>
        <v>CB1AHFTRP24J</v>
      </c>
      <c r="B2927" t="str">
        <f>"CB1AHF-T-R-P-24V"</f>
        <v>CB1AHF-T-R-P-24V</v>
      </c>
    </row>
    <row r="2928" spans="1:2" x14ac:dyDescent="0.25">
      <c r="A2928" t="str">
        <f>"CB1AHM12J"</f>
        <v>CB1AHM12J</v>
      </c>
      <c r="B2928" t="str">
        <f>"CB1AH-M-12V"</f>
        <v>CB1AH-M-12V</v>
      </c>
    </row>
    <row r="2929" spans="1:2" x14ac:dyDescent="0.25">
      <c r="A2929" t="str">
        <f>"CB1AHM24J"</f>
        <v>CB1AHM24J</v>
      </c>
      <c r="B2929" t="str">
        <f>"CB1AH-M-24V"</f>
        <v>CB1AH-M-24V</v>
      </c>
    </row>
    <row r="2930" spans="1:2" x14ac:dyDescent="0.25">
      <c r="A2930" t="str">
        <f>"CB1AHP12J"</f>
        <v>CB1AHP12J</v>
      </c>
      <c r="B2930" t="str">
        <f>"CB1AH-P-12V"</f>
        <v>CB1AH-P-12V</v>
      </c>
    </row>
    <row r="2931" spans="1:2" x14ac:dyDescent="0.25">
      <c r="A2931" t="str">
        <f>"CB1AHP24J"</f>
        <v>CB1AHP24J</v>
      </c>
      <c r="B2931" t="str">
        <f>"CB1AH-P-24V"</f>
        <v>CB1AH-P-24V</v>
      </c>
    </row>
    <row r="2932" spans="1:2" x14ac:dyDescent="0.25">
      <c r="A2932" t="str">
        <f>"CB1AHR12J"</f>
        <v>CB1AHR12J</v>
      </c>
      <c r="B2932" t="str">
        <f>"CB1AH-R-12V"</f>
        <v>CB1AH-R-12V</v>
      </c>
    </row>
    <row r="2933" spans="1:2" x14ac:dyDescent="0.25">
      <c r="A2933" t="str">
        <f>"CB1AHR24J"</f>
        <v>CB1AHR24J</v>
      </c>
      <c r="B2933" t="str">
        <f>"CB1AH-R-24V"</f>
        <v>CB1AH-R-24V</v>
      </c>
    </row>
    <row r="2934" spans="1:2" x14ac:dyDescent="0.25">
      <c r="A2934" t="str">
        <f>"CB1AHRM12J"</f>
        <v>CB1AHRM12J</v>
      </c>
      <c r="B2934" t="str">
        <f>"CB1AH-R-M-12V"</f>
        <v>CB1AH-R-M-12V</v>
      </c>
    </row>
    <row r="2935" spans="1:2" x14ac:dyDescent="0.25">
      <c r="A2935" t="str">
        <f>"CB1AHRM24J"</f>
        <v>CB1AHRM24J</v>
      </c>
      <c r="B2935" t="str">
        <f>"CB1AH-R-M-24V"</f>
        <v>CB1AH-R-M-24V</v>
      </c>
    </row>
    <row r="2936" spans="1:2" x14ac:dyDescent="0.25">
      <c r="A2936" t="str">
        <f>"CB1AHRP12J"</f>
        <v>CB1AHRP12J</v>
      </c>
      <c r="B2936" t="str">
        <f>"CB1AH-R-P-12V"</f>
        <v>CB1AH-R-P-12V</v>
      </c>
    </row>
    <row r="2937" spans="1:2" x14ac:dyDescent="0.25">
      <c r="A2937" t="str">
        <f>"CB1AHRP24J"</f>
        <v>CB1AHRP24J</v>
      </c>
      <c r="B2937" t="str">
        <f>"CB1AH-R-P-24V"</f>
        <v>CB1AH-R-P-24V</v>
      </c>
    </row>
    <row r="2938" spans="1:2" x14ac:dyDescent="0.25">
      <c r="A2938" t="str">
        <f>"CB1AHT12J"</f>
        <v>CB1AHT12J</v>
      </c>
      <c r="B2938" t="str">
        <f>"CB1AH-T-12V"</f>
        <v>CB1AH-T-12V</v>
      </c>
    </row>
    <row r="2939" spans="1:2" x14ac:dyDescent="0.25">
      <c r="A2939" t="str">
        <f>"CB1AHT24J"</f>
        <v>CB1AHT24J</v>
      </c>
      <c r="B2939" t="str">
        <f>"CB1AH-T-24V"</f>
        <v>CB1AH-T-24V</v>
      </c>
    </row>
    <row r="2940" spans="1:2" x14ac:dyDescent="0.25">
      <c r="A2940" t="str">
        <f>"CB1AHTM12J"</f>
        <v>CB1AHTM12J</v>
      </c>
      <c r="B2940" t="str">
        <f>"CB1AH-T-M-12V"</f>
        <v>CB1AH-T-M-12V</v>
      </c>
    </row>
    <row r="2941" spans="1:2" x14ac:dyDescent="0.25">
      <c r="A2941" t="str">
        <f>"CB1AHTM24J"</f>
        <v>CB1AHTM24J</v>
      </c>
      <c r="B2941" t="str">
        <f>"CB1AH-T-M-24V"</f>
        <v>CB1AH-T-M-24V</v>
      </c>
    </row>
    <row r="2942" spans="1:2" x14ac:dyDescent="0.25">
      <c r="A2942" t="str">
        <f>"CB1AHTP12J"</f>
        <v>CB1AHTP12J</v>
      </c>
      <c r="B2942" t="str">
        <f>"CB1AH-T-P-12V"</f>
        <v>CB1AH-T-P-12V</v>
      </c>
    </row>
    <row r="2943" spans="1:2" x14ac:dyDescent="0.25">
      <c r="A2943" t="str">
        <f>"CB1AHTP24J"</f>
        <v>CB1AHTP24J</v>
      </c>
      <c r="B2943" t="str">
        <f>"CB1AH-T-P-24V"</f>
        <v>CB1AH-T-P-24V</v>
      </c>
    </row>
    <row r="2944" spans="1:2" x14ac:dyDescent="0.25">
      <c r="A2944" t="str">
        <f>"CB1AHTR12J"</f>
        <v>CB1AHTR12J</v>
      </c>
      <c r="B2944" t="str">
        <f>"CB1AH-T-R-12V"</f>
        <v>CB1AH-T-R-12V</v>
      </c>
    </row>
    <row r="2945" spans="1:2" x14ac:dyDescent="0.25">
      <c r="A2945" t="str">
        <f>"CB1AHTR24J"</f>
        <v>CB1AHTR24J</v>
      </c>
      <c r="B2945" t="str">
        <f>"CB1AH-T-R-24V"</f>
        <v>CB1AH-T-R-24V</v>
      </c>
    </row>
    <row r="2946" spans="1:2" x14ac:dyDescent="0.25">
      <c r="A2946" t="str">
        <f>"CB1AHTRM12J"</f>
        <v>CB1AHTRM12J</v>
      </c>
      <c r="B2946" t="str">
        <f>"CB1AH-T-R-M-12V"</f>
        <v>CB1AH-T-R-M-12V</v>
      </c>
    </row>
    <row r="2947" spans="1:2" x14ac:dyDescent="0.25">
      <c r="A2947" t="str">
        <f>"CB1AHTRM24J"</f>
        <v>CB1AHTRM24J</v>
      </c>
      <c r="B2947" t="str">
        <f>"CB1AH-T-R-M-24V"</f>
        <v>CB1AH-T-R-M-24V</v>
      </c>
    </row>
    <row r="2948" spans="1:2" x14ac:dyDescent="0.25">
      <c r="A2948" t="str">
        <f>"CB1AHTRP12J"</f>
        <v>CB1AHTRP12J</v>
      </c>
      <c r="B2948" t="str">
        <f>"CB1AH-T-R-P-12V"</f>
        <v>CB1AH-T-R-P-12V</v>
      </c>
    </row>
    <row r="2949" spans="1:2" x14ac:dyDescent="0.25">
      <c r="A2949" t="str">
        <f>"CB1AHTRP24J"</f>
        <v>CB1AHTRP24J</v>
      </c>
      <c r="B2949" t="str">
        <f>"CB1AH-T-R-P-24V"</f>
        <v>CB1AH-T-R-P-24V</v>
      </c>
    </row>
    <row r="2950" spans="1:2" x14ac:dyDescent="0.25">
      <c r="A2950" t="str">
        <f>"CB1AM12J"</f>
        <v>CB1AM12J</v>
      </c>
      <c r="B2950" t="str">
        <f>"CB1A-M-12V"</f>
        <v>CB1A-M-12V</v>
      </c>
    </row>
    <row r="2951" spans="1:2" x14ac:dyDescent="0.25">
      <c r="A2951" t="str">
        <f>"CB1AM24J"</f>
        <v>CB1AM24J</v>
      </c>
      <c r="B2951" t="str">
        <f>"CB1A-M-24V"</f>
        <v>CB1A-M-24V</v>
      </c>
    </row>
    <row r="2952" spans="1:2" x14ac:dyDescent="0.25">
      <c r="A2952" t="str">
        <f>"CB1AP12J"</f>
        <v>CB1AP12J</v>
      </c>
      <c r="B2952" t="str">
        <f>"CB1A-P-12V"</f>
        <v>CB1A-P-12V</v>
      </c>
    </row>
    <row r="2953" spans="1:2" x14ac:dyDescent="0.25">
      <c r="A2953" t="str">
        <f>"CB1AP24J"</f>
        <v>CB1AP24J</v>
      </c>
      <c r="B2953" t="str">
        <f>"CB1A-P-24V"</f>
        <v>CB1A-P-24V</v>
      </c>
    </row>
    <row r="2954" spans="1:2" x14ac:dyDescent="0.25">
      <c r="A2954" t="str">
        <f>"CB1APFP12H55J"</f>
        <v>CB1APFP12H55J</v>
      </c>
      <c r="B2954" t="str">
        <f>"CB1APF-P-12V-H55"</f>
        <v>CB1APF-P-12V-H55</v>
      </c>
    </row>
    <row r="2955" spans="1:2" x14ac:dyDescent="0.25">
      <c r="A2955" t="str">
        <f>"CB1APFP24H58J"</f>
        <v>CB1APFP24H58J</v>
      </c>
      <c r="B2955" t="str">
        <f>"CB1APF-P-24V-H58"</f>
        <v>CB1APF-P-24V-H58</v>
      </c>
    </row>
    <row r="2956" spans="1:2" x14ac:dyDescent="0.25">
      <c r="A2956" t="str">
        <f>"CB1AR12J"</f>
        <v>CB1AR12J</v>
      </c>
      <c r="B2956" t="str">
        <f>"CB1A-R-12V"</f>
        <v>CB1A-R-12V</v>
      </c>
    </row>
    <row r="2957" spans="1:2" x14ac:dyDescent="0.25">
      <c r="A2957" t="str">
        <f>"CB1AR24J"</f>
        <v>CB1AR24J</v>
      </c>
      <c r="B2957" t="str">
        <f>"CB1A-R-24V"</f>
        <v>CB1A-R-24V</v>
      </c>
    </row>
    <row r="2958" spans="1:2" x14ac:dyDescent="0.25">
      <c r="A2958" t="str">
        <f>"CB1ARM12J"</f>
        <v>CB1ARM12J</v>
      </c>
      <c r="B2958" t="str">
        <f>"CB1A-R-M-12V"</f>
        <v>CB1A-R-M-12V</v>
      </c>
    </row>
    <row r="2959" spans="1:2" x14ac:dyDescent="0.25">
      <c r="A2959" t="str">
        <f>"CB1ARM24J"</f>
        <v>CB1ARM24J</v>
      </c>
      <c r="B2959" t="str">
        <f>"CB1A-R-M-24V"</f>
        <v>CB1A-R-M-24V</v>
      </c>
    </row>
    <row r="2960" spans="1:2" x14ac:dyDescent="0.25">
      <c r="A2960" t="str">
        <f>"CB1ARP12J"</f>
        <v>CB1ARP12J</v>
      </c>
      <c r="B2960" t="str">
        <f>"CB1A-R-P-12V"</f>
        <v>CB1A-R-P-12V</v>
      </c>
    </row>
    <row r="2961" spans="1:2" x14ac:dyDescent="0.25">
      <c r="A2961" t="str">
        <f>"CB1ARP24J"</f>
        <v>CB1ARP24J</v>
      </c>
      <c r="B2961" t="str">
        <f>"CB1A-R-P-24V"</f>
        <v>CB1A-R-P-24V</v>
      </c>
    </row>
    <row r="2962" spans="1:2" x14ac:dyDescent="0.25">
      <c r="A2962" t="str">
        <f>"CB1AT12J"</f>
        <v>CB1AT12J</v>
      </c>
      <c r="B2962" t="str">
        <f>"CB1AT-12V"</f>
        <v>CB1AT-12V</v>
      </c>
    </row>
    <row r="2963" spans="1:2" x14ac:dyDescent="0.25">
      <c r="A2963" t="str">
        <f>"CB1AT24J"</f>
        <v>CB1AT24J</v>
      </c>
      <c r="B2963" t="str">
        <f>"CB1A-T-24V"</f>
        <v>CB1A-T-24V</v>
      </c>
    </row>
    <row r="2964" spans="1:2" x14ac:dyDescent="0.25">
      <c r="A2964" t="str">
        <f>"CB1ATM12J"</f>
        <v>CB1ATM12J</v>
      </c>
      <c r="B2964" t="str">
        <f>"CB1A-T-M-12V"</f>
        <v>CB1A-T-M-12V</v>
      </c>
    </row>
    <row r="2965" spans="1:2" x14ac:dyDescent="0.25">
      <c r="A2965" t="str">
        <f>"CB1ATM24J"</f>
        <v>CB1ATM24J</v>
      </c>
      <c r="B2965" t="str">
        <f>"CB1A-T-M-24V"</f>
        <v>CB1A-T-M-24V</v>
      </c>
    </row>
    <row r="2966" spans="1:2" x14ac:dyDescent="0.25">
      <c r="A2966" t="str">
        <f>"CB1ATP12J"</f>
        <v>CB1ATP12J</v>
      </c>
      <c r="B2966" t="str">
        <f>"CB1A-T-P-12V"</f>
        <v>CB1A-T-P-12V</v>
      </c>
    </row>
    <row r="2967" spans="1:2" x14ac:dyDescent="0.25">
      <c r="A2967" t="str">
        <f>"CB1ATP24J"</f>
        <v>CB1ATP24J</v>
      </c>
      <c r="B2967" t="str">
        <f>"CB1A-T-P-24V"</f>
        <v>CB1A-T-P-24V</v>
      </c>
    </row>
    <row r="2968" spans="1:2" x14ac:dyDescent="0.25">
      <c r="A2968" t="str">
        <f>"CB1ATR12J"</f>
        <v>CB1ATR12J</v>
      </c>
      <c r="B2968" t="str">
        <f>"CB1A-T-R-12V"</f>
        <v>CB1A-T-R-12V</v>
      </c>
    </row>
    <row r="2969" spans="1:2" x14ac:dyDescent="0.25">
      <c r="A2969" t="str">
        <f>"CB1ATR24J"</f>
        <v>CB1ATR24J</v>
      </c>
      <c r="B2969" t="str">
        <f>"CB1A-T-R-24V"</f>
        <v>CB1A-T-R-24V</v>
      </c>
    </row>
    <row r="2970" spans="1:2" x14ac:dyDescent="0.25">
      <c r="A2970" t="str">
        <f>"CB1ATRM12J"</f>
        <v>CB1ATRM12J</v>
      </c>
      <c r="B2970" t="str">
        <f>"CB1A-T-R-M-12V"</f>
        <v>CB1A-T-R-M-12V</v>
      </c>
    </row>
    <row r="2971" spans="1:2" x14ac:dyDescent="0.25">
      <c r="A2971" t="str">
        <f>"CB1ATRM24J"</f>
        <v>CB1ATRM24J</v>
      </c>
      <c r="B2971" t="str">
        <f>"CB1A-T-R-M-24V"</f>
        <v>CB1A-T-R-M-24V</v>
      </c>
    </row>
    <row r="2972" spans="1:2" x14ac:dyDescent="0.25">
      <c r="A2972" t="str">
        <f>"CB1ATRP12J"</f>
        <v>CB1ATRP12J</v>
      </c>
      <c r="B2972" t="str">
        <f>"CB1A-T-R-P-12V"</f>
        <v>CB1A-T-R-P-12V</v>
      </c>
    </row>
    <row r="2973" spans="1:2" x14ac:dyDescent="0.25">
      <c r="A2973" t="str">
        <f>"CB1ATRP24J"</f>
        <v>CB1ATRP24J</v>
      </c>
      <c r="B2973" t="str">
        <f>"CB1A-T-R-P-24V"</f>
        <v>CB1A-T-R-P-24V</v>
      </c>
    </row>
    <row r="2974" spans="1:2" x14ac:dyDescent="0.25">
      <c r="A2974" t="str">
        <f>"CB1F12J"</f>
        <v>CB1F12J</v>
      </c>
      <c r="B2974" t="str">
        <f>"CB1F-12V"</f>
        <v>CB1F-12V</v>
      </c>
    </row>
    <row r="2975" spans="1:2" x14ac:dyDescent="0.25">
      <c r="A2975" t="str">
        <f>"CB1F24J"</f>
        <v>CB1F24J</v>
      </c>
      <c r="B2975" t="str">
        <f>"CB1F-24V"</f>
        <v>CB1F-24V</v>
      </c>
    </row>
    <row r="2976" spans="1:2" x14ac:dyDescent="0.25">
      <c r="A2976" t="str">
        <f>"CB1FM12J"</f>
        <v>CB1FM12J</v>
      </c>
      <c r="B2976" t="str">
        <f>"CB1F-M-12V"</f>
        <v>CB1F-M-12V</v>
      </c>
    </row>
    <row r="2977" spans="1:2" x14ac:dyDescent="0.25">
      <c r="A2977" t="str">
        <f>"CB1FM24J"</f>
        <v>CB1FM24J</v>
      </c>
      <c r="B2977" t="str">
        <f>"CB1F-M-24V"</f>
        <v>CB1F-M-24V</v>
      </c>
    </row>
    <row r="2978" spans="1:2" x14ac:dyDescent="0.25">
      <c r="A2978" t="str">
        <f>"CB1FP12J"</f>
        <v>CB1FP12J</v>
      </c>
      <c r="B2978" t="str">
        <f>"CB1F-P-12V"</f>
        <v>CB1F-P-12V</v>
      </c>
    </row>
    <row r="2979" spans="1:2" x14ac:dyDescent="0.25">
      <c r="A2979" t="str">
        <f>"CB1FP24J"</f>
        <v>CB1FP24J</v>
      </c>
      <c r="B2979" t="str">
        <f>"CB1F-P-24V"</f>
        <v>CB1F-P-24V</v>
      </c>
    </row>
    <row r="2980" spans="1:2" x14ac:dyDescent="0.25">
      <c r="A2980" t="str">
        <f>"CB1FR12J"</f>
        <v>CB1FR12J</v>
      </c>
      <c r="B2980" t="str">
        <f>"CB1F-R-12V"</f>
        <v>CB1F-R-12V</v>
      </c>
    </row>
    <row r="2981" spans="1:2" x14ac:dyDescent="0.25">
      <c r="A2981" t="str">
        <f>"CB1FR24J"</f>
        <v>CB1FR24J</v>
      </c>
      <c r="B2981" t="str">
        <f>"CB1F-R-24V"</f>
        <v>CB1F-R-24V</v>
      </c>
    </row>
    <row r="2982" spans="1:2" x14ac:dyDescent="0.25">
      <c r="A2982" t="str">
        <f>"CB1FRM12J"</f>
        <v>CB1FRM12J</v>
      </c>
      <c r="B2982" t="str">
        <f>"CB1F-R-M-12V"</f>
        <v>CB1F-R-M-12V</v>
      </c>
    </row>
    <row r="2983" spans="1:2" x14ac:dyDescent="0.25">
      <c r="A2983" t="str">
        <f>"CB1FRM24J"</f>
        <v>CB1FRM24J</v>
      </c>
      <c r="B2983" t="str">
        <f>"CB1F-R-M-24V"</f>
        <v>CB1F-R-M-24V</v>
      </c>
    </row>
    <row r="2984" spans="1:2" x14ac:dyDescent="0.25">
      <c r="A2984" t="str">
        <f>"CB1FRP12J"</f>
        <v>CB1FRP12J</v>
      </c>
      <c r="B2984" t="str">
        <f>"CB1F-R-P-12V"</f>
        <v>CB1F-R-P-12V</v>
      </c>
    </row>
    <row r="2985" spans="1:2" x14ac:dyDescent="0.25">
      <c r="A2985" t="str">
        <f>"CB1FRP24J"</f>
        <v>CB1FRP24J</v>
      </c>
      <c r="B2985" t="str">
        <f>"CB1F-R-P-24V"</f>
        <v>CB1F-R-P-24V</v>
      </c>
    </row>
    <row r="2986" spans="1:2" x14ac:dyDescent="0.25">
      <c r="A2986" t="str">
        <f>"CB1FT12J"</f>
        <v>CB1FT12J</v>
      </c>
      <c r="B2986" t="str">
        <f>"CB1F-T-12V"</f>
        <v>CB1F-T-12V</v>
      </c>
    </row>
    <row r="2987" spans="1:2" x14ac:dyDescent="0.25">
      <c r="A2987" t="str">
        <f>"CB1FT24J"</f>
        <v>CB1FT24J</v>
      </c>
      <c r="B2987" t="str">
        <f>"CB1F-T-24V"</f>
        <v>CB1F-T-24V</v>
      </c>
    </row>
    <row r="2988" spans="1:2" x14ac:dyDescent="0.25">
      <c r="A2988" t="str">
        <f>"CB1FTM12J"</f>
        <v>CB1FTM12J</v>
      </c>
      <c r="B2988" t="str">
        <f>"CB1F-T-M-12V"</f>
        <v>CB1F-T-M-12V</v>
      </c>
    </row>
    <row r="2989" spans="1:2" x14ac:dyDescent="0.25">
      <c r="A2989" t="str">
        <f>"CB1FTM24J"</f>
        <v>CB1FTM24J</v>
      </c>
      <c r="B2989" t="str">
        <f>"CB1F-T-M-24V"</f>
        <v>CB1F-T-M-24V</v>
      </c>
    </row>
    <row r="2990" spans="1:2" x14ac:dyDescent="0.25">
      <c r="A2990" t="str">
        <f>"CB1FTP12J"</f>
        <v>CB1FTP12J</v>
      </c>
      <c r="B2990" t="str">
        <f>"CB1F-T-P-12V"</f>
        <v>CB1F-T-P-12V</v>
      </c>
    </row>
    <row r="2991" spans="1:2" x14ac:dyDescent="0.25">
      <c r="A2991" t="str">
        <f>"CB1FTP24J"</f>
        <v>CB1FTP24J</v>
      </c>
      <c r="B2991" t="str">
        <f>"CB1F-T-P-24V"</f>
        <v>CB1F-T-P-24V</v>
      </c>
    </row>
    <row r="2992" spans="1:2" x14ac:dyDescent="0.25">
      <c r="A2992" t="str">
        <f>"CB1FTR12J"</f>
        <v>CB1FTR12J</v>
      </c>
      <c r="B2992" t="str">
        <f>"CB1F-T-R-12V"</f>
        <v>CB1F-T-R-12V</v>
      </c>
    </row>
    <row r="2993" spans="1:2" x14ac:dyDescent="0.25">
      <c r="A2993" t="str">
        <f>"CB1FTR24J"</f>
        <v>CB1FTR24J</v>
      </c>
      <c r="B2993" t="str">
        <f>"CB1F-T-R-24V"</f>
        <v>CB1F-T-R-24V</v>
      </c>
    </row>
    <row r="2994" spans="1:2" x14ac:dyDescent="0.25">
      <c r="A2994" t="str">
        <f>"CB1FTRM12J"</f>
        <v>CB1FTRM12J</v>
      </c>
      <c r="B2994" t="str">
        <f>"CB1F-T-R-M-12V"</f>
        <v>CB1F-T-R-M-12V</v>
      </c>
    </row>
    <row r="2995" spans="1:2" x14ac:dyDescent="0.25">
      <c r="A2995" t="str">
        <f>"CB1FTRM24J"</f>
        <v>CB1FTRM24J</v>
      </c>
      <c r="B2995" t="str">
        <f>"CB1F-T-R-M-24V"</f>
        <v>CB1F-T-R-M-24V</v>
      </c>
    </row>
    <row r="2996" spans="1:2" x14ac:dyDescent="0.25">
      <c r="A2996" t="str">
        <f>"CB1FTRP12J"</f>
        <v>CB1FTRP12J</v>
      </c>
      <c r="B2996" t="str">
        <f>"CB1F-T-R-P-12V"</f>
        <v>CB1F-T-R-P-12V</v>
      </c>
    </row>
    <row r="2997" spans="1:2" x14ac:dyDescent="0.25">
      <c r="A2997" t="str">
        <f>"CB1FTRP24J"</f>
        <v>CB1FTRP24J</v>
      </c>
      <c r="B2997" t="str">
        <f>"CB1F-T-R-P-24V"</f>
        <v>CB1F-T-R-P-24V</v>
      </c>
    </row>
    <row r="2998" spans="1:2" x14ac:dyDescent="0.25">
      <c r="A2998" t="str">
        <f>"CB1M12J"</f>
        <v>CB1M12J</v>
      </c>
      <c r="B2998" t="str">
        <f>"CB1-M-12V"</f>
        <v>CB1-M-12V</v>
      </c>
    </row>
    <row r="2999" spans="1:2" x14ac:dyDescent="0.25">
      <c r="A2999" t="str">
        <f>"CB1M24J"</f>
        <v>CB1M24J</v>
      </c>
      <c r="B2999" t="str">
        <f>"CB1-M-24V"</f>
        <v>CB1-M-24V</v>
      </c>
    </row>
    <row r="3000" spans="1:2" x14ac:dyDescent="0.25">
      <c r="A3000" t="str">
        <f>"CB1P12J"</f>
        <v>CB1P12J</v>
      </c>
      <c r="B3000" t="str">
        <f>"CB1-P-12V"</f>
        <v>CB1-P-12V</v>
      </c>
    </row>
    <row r="3001" spans="1:2" x14ac:dyDescent="0.25">
      <c r="A3001" t="str">
        <f>"CB1P24J"</f>
        <v>CB1P24J</v>
      </c>
      <c r="B3001" t="str">
        <f>"CB1-P-24V"</f>
        <v>CB1-P-24V</v>
      </c>
    </row>
    <row r="3002" spans="1:2" x14ac:dyDescent="0.25">
      <c r="A3002" t="str">
        <f>"CB1R12J"</f>
        <v>CB1R12J</v>
      </c>
      <c r="B3002" t="str">
        <f>"CB1-R-12V"</f>
        <v>CB1-R-12V</v>
      </c>
    </row>
    <row r="3003" spans="1:2" x14ac:dyDescent="0.25">
      <c r="A3003" t="str">
        <f>"CB1R24J"</f>
        <v>CB1R24J</v>
      </c>
      <c r="B3003" t="str">
        <f>"CB1-R-24V"</f>
        <v>CB1-R-24V</v>
      </c>
    </row>
    <row r="3004" spans="1:2" x14ac:dyDescent="0.25">
      <c r="A3004" t="str">
        <f>"CB1RM12J"</f>
        <v>CB1RM12J</v>
      </c>
      <c r="B3004" t="str">
        <f>"CB1-R-M-12V"</f>
        <v>CB1-R-M-12V</v>
      </c>
    </row>
    <row r="3005" spans="1:2" x14ac:dyDescent="0.25">
      <c r="A3005" t="str">
        <f>"CB1RM24J"</f>
        <v>CB1RM24J</v>
      </c>
      <c r="B3005" t="str">
        <f>"CB1-R-M-24V"</f>
        <v>CB1-R-M-24V</v>
      </c>
    </row>
    <row r="3006" spans="1:2" x14ac:dyDescent="0.25">
      <c r="A3006" t="str">
        <f>"CB1RP12J"</f>
        <v>CB1RP12J</v>
      </c>
      <c r="B3006" t="str">
        <f>"CB1-R-P-12V"</f>
        <v>CB1-R-P-12V</v>
      </c>
    </row>
    <row r="3007" spans="1:2" x14ac:dyDescent="0.25">
      <c r="A3007" t="str">
        <f>"CB1RP24J"</f>
        <v>CB1RP24J</v>
      </c>
      <c r="B3007" t="str">
        <f>"CB1-R-P-24V"</f>
        <v>CB1-R-P-24V</v>
      </c>
    </row>
    <row r="3008" spans="1:2" x14ac:dyDescent="0.25">
      <c r="A3008" t="str">
        <f>"CB1T12J"</f>
        <v>CB1T12J</v>
      </c>
      <c r="B3008" t="str">
        <f>"CB1-T-12V"</f>
        <v>CB1-T-12V</v>
      </c>
    </row>
    <row r="3009" spans="1:2" x14ac:dyDescent="0.25">
      <c r="A3009" t="str">
        <f>"CB1T24J"</f>
        <v>CB1T24J</v>
      </c>
      <c r="B3009" t="str">
        <f>"CB1-T-24V"</f>
        <v>CB1-T-24V</v>
      </c>
    </row>
    <row r="3010" spans="1:2" x14ac:dyDescent="0.25">
      <c r="A3010" t="str">
        <f>"CB1TM12J"</f>
        <v>CB1TM12J</v>
      </c>
      <c r="B3010" t="str">
        <f>"CB1-T-M-12V"</f>
        <v>CB1-T-M-12V</v>
      </c>
    </row>
    <row r="3011" spans="1:2" x14ac:dyDescent="0.25">
      <c r="A3011" t="str">
        <f>"CB1TM24J"</f>
        <v>CB1TM24J</v>
      </c>
      <c r="B3011" t="str">
        <f>"CB1-T-M-24V"</f>
        <v>CB1-T-M-24V</v>
      </c>
    </row>
    <row r="3012" spans="1:2" x14ac:dyDescent="0.25">
      <c r="A3012" t="str">
        <f>"CB1TP12J"</f>
        <v>CB1TP12J</v>
      </c>
      <c r="B3012" t="str">
        <f>"CB1-T-P-12V"</f>
        <v>CB1-T-P-12V</v>
      </c>
    </row>
    <row r="3013" spans="1:2" x14ac:dyDescent="0.25">
      <c r="A3013" t="str">
        <f>"CB1TP24J"</f>
        <v>CB1TP24J</v>
      </c>
      <c r="B3013" t="str">
        <f>"CB1-T-P-24V"</f>
        <v>CB1-T-P-24V</v>
      </c>
    </row>
    <row r="3014" spans="1:2" x14ac:dyDescent="0.25">
      <c r="A3014" t="str">
        <f>"CB1TR12J"</f>
        <v>CB1TR12J</v>
      </c>
      <c r="B3014" t="str">
        <f>"CB1-T-R-12V"</f>
        <v>CB1-T-R-12V</v>
      </c>
    </row>
    <row r="3015" spans="1:2" x14ac:dyDescent="0.25">
      <c r="A3015" t="str">
        <f>"CB1TR24J"</f>
        <v>CB1TR24J</v>
      </c>
      <c r="B3015" t="str">
        <f>"CB1-T-R-24V"</f>
        <v>CB1-T-R-24V</v>
      </c>
    </row>
    <row r="3016" spans="1:2" x14ac:dyDescent="0.25">
      <c r="A3016" t="str">
        <f>"CB1TRM12J"</f>
        <v>CB1TRM12J</v>
      </c>
      <c r="B3016" t="str">
        <f>"CB1-T-R-M-12V"</f>
        <v>CB1-T-R-M-12V</v>
      </c>
    </row>
    <row r="3017" spans="1:2" x14ac:dyDescent="0.25">
      <c r="A3017" t="str">
        <f>"CB1TRM24J"</f>
        <v>CB1TRM24J</v>
      </c>
      <c r="B3017" t="str">
        <f>"CB1-T-R-M-24V"</f>
        <v>CB1-T-R-M-24V</v>
      </c>
    </row>
    <row r="3018" spans="1:2" x14ac:dyDescent="0.25">
      <c r="A3018" t="str">
        <f>"CB1TRP12J"</f>
        <v>CB1TRP12J</v>
      </c>
      <c r="B3018" t="str">
        <f>"CB1-T-R-P-12V"</f>
        <v>CB1-T-R-P-12V</v>
      </c>
    </row>
    <row r="3019" spans="1:2" x14ac:dyDescent="0.25">
      <c r="A3019" t="str">
        <f>"CB1TRP24J"</f>
        <v>CB1TRP24J</v>
      </c>
      <c r="B3019" t="str">
        <f>"CB1-T-R-P-24V"</f>
        <v>CB1-T-R-P-24V</v>
      </c>
    </row>
    <row r="3020" spans="1:2" x14ac:dyDescent="0.25">
      <c r="A3020" t="str">
        <f>"CCAH32ST01J"</f>
        <v>CCAH32ST01J</v>
      </c>
      <c r="B3020" t="str">
        <f>"CCAH32ST01"</f>
        <v>CCAH32ST01</v>
      </c>
    </row>
    <row r="3021" spans="1:2" x14ac:dyDescent="0.25">
      <c r="A3021" t="str">
        <f>"CCAH32ST02J"</f>
        <v>CCAH32ST02J</v>
      </c>
      <c r="B3021" t="str">
        <f>"CCAH32ST02"</f>
        <v>CCAH32ST02</v>
      </c>
    </row>
    <row r="3022" spans="1:2" x14ac:dyDescent="0.25">
      <c r="A3022" t="str">
        <f>"CCAH32ST03J"</f>
        <v>CCAH32ST03J</v>
      </c>
      <c r="B3022" t="str">
        <f>"CCAH32ST03"</f>
        <v>CCAH32ST03</v>
      </c>
    </row>
    <row r="3023" spans="1:2" x14ac:dyDescent="0.25">
      <c r="A3023" t="str">
        <f>"CCAH32ST04J"</f>
        <v>CCAH32ST04J</v>
      </c>
      <c r="B3023" t="str">
        <f>"CCAH32ST04"</f>
        <v>CCAH32ST04</v>
      </c>
    </row>
    <row r="3024" spans="1:2" x14ac:dyDescent="0.25">
      <c r="A3024" t="str">
        <f>"CCAH32ST12"</f>
        <v>CCAH32ST12</v>
      </c>
      <c r="B3024" t="str">
        <f>"CCAH32ST12"</f>
        <v>CCAH32ST12</v>
      </c>
    </row>
    <row r="3025" spans="1:2" x14ac:dyDescent="0.25">
      <c r="A3025" t="str">
        <f>"CCAH32ST13"</f>
        <v>CCAH32ST13</v>
      </c>
      <c r="B3025" t="str">
        <f>"CCAH32ST13"</f>
        <v>CCAH32ST13</v>
      </c>
    </row>
    <row r="3026" spans="1:2" x14ac:dyDescent="0.25">
      <c r="A3026" t="str">
        <f>"CCAH32ST14"</f>
        <v>CCAH32ST14</v>
      </c>
      <c r="B3026" t="str">
        <f>"CCAH32ST14"</f>
        <v>CCAH32ST14</v>
      </c>
    </row>
    <row r="3027" spans="1:2" x14ac:dyDescent="0.25">
      <c r="A3027" t="str">
        <f>"CCAH32ST15"</f>
        <v>CCAH32ST15</v>
      </c>
      <c r="B3027" t="str">
        <f>"CCAH32ST15"</f>
        <v>CCAH32ST15</v>
      </c>
    </row>
    <row r="3028" spans="1:2" x14ac:dyDescent="0.25">
      <c r="A3028" t="str">
        <f>"CCAH32ST16"</f>
        <v>CCAH32ST16</v>
      </c>
      <c r="B3028" t="str">
        <f>"CCAH32ST16"</f>
        <v>CCAH32ST16</v>
      </c>
    </row>
    <row r="3029" spans="1:2" x14ac:dyDescent="0.25">
      <c r="A3029" t="str">
        <f>"CM112J"</f>
        <v>CM112J</v>
      </c>
      <c r="B3029" t="str">
        <f>"CM1-12V"</f>
        <v>CM1-12V</v>
      </c>
    </row>
    <row r="3030" spans="1:2" x14ac:dyDescent="0.25">
      <c r="A3030" t="str">
        <f>"CM124J"</f>
        <v>CM124J</v>
      </c>
      <c r="B3030" t="str">
        <f>"CM1-24V"</f>
        <v>CM1-24V</v>
      </c>
    </row>
    <row r="3031" spans="1:2" x14ac:dyDescent="0.25">
      <c r="A3031" t="str">
        <f>"CM1A12J"</f>
        <v>CM1A12J</v>
      </c>
      <c r="B3031" t="str">
        <f>"CM1A-12V"</f>
        <v>CM1A-12V</v>
      </c>
    </row>
    <row r="3032" spans="1:2" x14ac:dyDescent="0.25">
      <c r="A3032" t="str">
        <f>"CM1A24J"</f>
        <v>CM1A24J</v>
      </c>
      <c r="B3032" t="str">
        <f>"CM1A-24V"</f>
        <v>CM1A-24V</v>
      </c>
    </row>
    <row r="3033" spans="1:2" x14ac:dyDescent="0.25">
      <c r="A3033" t="str">
        <f>"CM1AFP24J"</f>
        <v>CM1AFP24J</v>
      </c>
      <c r="B3033" t="str">
        <f>"CM1AF-P-24V"</f>
        <v>CM1AF-P-24V</v>
      </c>
    </row>
    <row r="3034" spans="1:2" x14ac:dyDescent="0.25">
      <c r="A3034" t="str">
        <f>"CM1AP24J"</f>
        <v>CM1AP24J</v>
      </c>
      <c r="B3034" t="str">
        <f>"CM1A-P-24V"</f>
        <v>CM1A-P-24V</v>
      </c>
    </row>
    <row r="3035" spans="1:2" x14ac:dyDescent="0.25">
      <c r="A3035" t="str">
        <f>"CM1AR12J"</f>
        <v>CM1AR12J</v>
      </c>
      <c r="B3035" t="str">
        <f>"CM1A-R-12V"</f>
        <v>CM1A-R-12V</v>
      </c>
    </row>
    <row r="3036" spans="1:2" x14ac:dyDescent="0.25">
      <c r="A3036" t="str">
        <f>"CM1F12J"</f>
        <v>CM1F12J</v>
      </c>
      <c r="B3036" t="str">
        <f>"CM1F-12V"</f>
        <v>CM1F-12V</v>
      </c>
    </row>
    <row r="3037" spans="1:2" x14ac:dyDescent="0.25">
      <c r="A3037" t="str">
        <f>"CM1FP24J"</f>
        <v>CM1FP24J</v>
      </c>
      <c r="B3037" t="str">
        <f>"CM1F-P-24V"</f>
        <v>CM1F-P-24V</v>
      </c>
    </row>
    <row r="3038" spans="1:2" x14ac:dyDescent="0.25">
      <c r="A3038" t="str">
        <f>"CM1R12J"</f>
        <v>CM1R12J</v>
      </c>
      <c r="B3038" t="str">
        <f>"CM1-R-12V"</f>
        <v>CM1-R-12V</v>
      </c>
    </row>
    <row r="3039" spans="1:2" x14ac:dyDescent="0.25">
      <c r="A3039" t="str">
        <f>"CM1R24J"</f>
        <v>CM1R24J</v>
      </c>
      <c r="B3039" t="str">
        <f>"CM1-R-24V"</f>
        <v>CM1-R-24V</v>
      </c>
    </row>
    <row r="3040" spans="1:2" x14ac:dyDescent="0.25">
      <c r="A3040" t="str">
        <f>"CP112J"</f>
        <v>CP112J</v>
      </c>
      <c r="B3040" t="str">
        <f>"CP1-12V"</f>
        <v>CP1-12V</v>
      </c>
    </row>
    <row r="3041" spans="1:2" x14ac:dyDescent="0.25">
      <c r="A3041" t="str">
        <f>"CP124J"</f>
        <v>CP124J</v>
      </c>
      <c r="B3041" t="str">
        <f>"CP1-24V"</f>
        <v>CP1-24V</v>
      </c>
    </row>
    <row r="3042" spans="1:2" x14ac:dyDescent="0.25">
      <c r="A3042" t="str">
        <f>"CP1A12J"</f>
        <v>CP1A12J</v>
      </c>
      <c r="B3042" t="str">
        <f>"CP1A-12V"</f>
        <v>CP1A-12V</v>
      </c>
    </row>
    <row r="3043" spans="1:2" x14ac:dyDescent="0.25">
      <c r="A3043" t="str">
        <f>"CP1A24J"</f>
        <v>CP1A24J</v>
      </c>
      <c r="B3043" t="str">
        <f>"CP1A-24V"</f>
        <v>CP1A-24V</v>
      </c>
    </row>
    <row r="3044" spans="1:2" x14ac:dyDescent="0.25">
      <c r="A3044" t="str">
        <f>"CP1AH12J"</f>
        <v>CP1AH12J</v>
      </c>
      <c r="B3044" t="str">
        <f>"CP1AH-12V"</f>
        <v>CP1AH-12V</v>
      </c>
    </row>
    <row r="3045" spans="1:2" x14ac:dyDescent="0.25">
      <c r="A3045" t="str">
        <f>"CP1AHN12J"</f>
        <v>CP1AHN12J</v>
      </c>
      <c r="B3045" t="str">
        <f>"CP1AH-N-12V"</f>
        <v>CP1AH-N-12V</v>
      </c>
    </row>
    <row r="3046" spans="1:2" x14ac:dyDescent="0.25">
      <c r="A3046" t="str">
        <f>"CP1H12J"</f>
        <v>CP1H12J</v>
      </c>
      <c r="B3046" t="str">
        <f>"CP1H-12V"</f>
        <v>CP1H-12V</v>
      </c>
    </row>
    <row r="3047" spans="1:2" x14ac:dyDescent="0.25">
      <c r="A3047" t="str">
        <f>"CP1HN12J"</f>
        <v>CP1HN12J</v>
      </c>
      <c r="B3047" t="str">
        <f>"CP1H-N-12V"</f>
        <v>CP1H-N-12V</v>
      </c>
    </row>
    <row r="3048" spans="1:2" x14ac:dyDescent="0.25">
      <c r="A3048" t="str">
        <f>"CP1SA12XJ"</f>
        <v>CP1SA12XJ</v>
      </c>
      <c r="B3048" t="str">
        <f>"CP1SA-12V-X"</f>
        <v>CP1SA-12V-X</v>
      </c>
    </row>
    <row r="3049" spans="1:2" x14ac:dyDescent="0.25">
      <c r="A3049" t="str">
        <f>"CP1SA24ZJ"</f>
        <v>CP1SA24ZJ</v>
      </c>
      <c r="B3049" t="str">
        <f>"CP1SA-24V-Z"</f>
        <v>CP1SA-24V-Z</v>
      </c>
    </row>
    <row r="3050" spans="1:2" x14ac:dyDescent="0.25">
      <c r="A3050" t="str">
        <f>"CP1W-12V"</f>
        <v>CP1W-12V</v>
      </c>
      <c r="B3050" t="str">
        <f>"CP1W-12V"</f>
        <v>CP1W-12V</v>
      </c>
    </row>
    <row r="3051" spans="1:2" x14ac:dyDescent="0.25">
      <c r="A3051" t="str">
        <f>"CQ112J"</f>
        <v>CQ112J</v>
      </c>
      <c r="B3051" t="str">
        <f>"CQ1-12V"</f>
        <v>CQ1-12V</v>
      </c>
    </row>
    <row r="3052" spans="1:2" x14ac:dyDescent="0.25">
      <c r="A3052" t="str">
        <f>"CQ1W-12V"</f>
        <v>CQ1W-12V</v>
      </c>
      <c r="B3052" t="str">
        <f>"CQ1W-12V"</f>
        <v>CQ1W-12V</v>
      </c>
    </row>
    <row r="3053" spans="1:2" x14ac:dyDescent="0.25">
      <c r="A3053" t="str">
        <f>"DE1A1,5D"</f>
        <v>DE1A1,5D</v>
      </c>
      <c r="B3053" t="str">
        <f>"DE1A1,5D"</f>
        <v>DE1A1,5D</v>
      </c>
    </row>
    <row r="3054" spans="1:2" x14ac:dyDescent="0.25">
      <c r="A3054" t="str">
        <f>"DE1A12D"</f>
        <v>DE1A12D</v>
      </c>
      <c r="B3054" t="str">
        <f>"DE1A12D"</f>
        <v>DE1A12D</v>
      </c>
    </row>
    <row r="3055" spans="1:2" x14ac:dyDescent="0.25">
      <c r="A3055" t="str">
        <f>"DE1A1B1,5D"</f>
        <v>DE1A1B1,5D</v>
      </c>
      <c r="B3055" t="str">
        <f>"DE1A1B1,5D"</f>
        <v>DE1A1B1,5D</v>
      </c>
    </row>
    <row r="3056" spans="1:2" x14ac:dyDescent="0.25">
      <c r="A3056" t="str">
        <f>"DE1A1B12D"</f>
        <v>DE1A1B12D</v>
      </c>
      <c r="B3056" t="str">
        <f>"DE1A1B12D"</f>
        <v>DE1A1B12D</v>
      </c>
    </row>
    <row r="3057" spans="1:2" x14ac:dyDescent="0.25">
      <c r="A3057" t="str">
        <f>"DE1A1B24D"</f>
        <v>DE1A1B24D</v>
      </c>
      <c r="B3057" t="str">
        <f>"DE1A1B24D"</f>
        <v>DE1A1B24D</v>
      </c>
    </row>
    <row r="3058" spans="1:2" x14ac:dyDescent="0.25">
      <c r="A3058" t="str">
        <f>"DE1A1B3D"</f>
        <v>DE1A1B3D</v>
      </c>
      <c r="B3058" t="str">
        <f>"DE1A1B3D"</f>
        <v>DE1A1B3D</v>
      </c>
    </row>
    <row r="3059" spans="1:2" x14ac:dyDescent="0.25">
      <c r="A3059" t="str">
        <f>"DE1A1B48D"</f>
        <v>DE1A1B48D</v>
      </c>
      <c r="B3059" t="str">
        <f>"DE1A1B48D"</f>
        <v>DE1A1B48D</v>
      </c>
    </row>
    <row r="3060" spans="1:2" x14ac:dyDescent="0.25">
      <c r="A3060" t="str">
        <f>"DE1A1B5D"</f>
        <v>DE1A1B5D</v>
      </c>
      <c r="B3060" t="str">
        <f>"DE1A1B5D"</f>
        <v>DE1A1B5D</v>
      </c>
    </row>
    <row r="3061" spans="1:2" x14ac:dyDescent="0.25">
      <c r="A3061" t="str">
        <f>"DE1A1B9D"</f>
        <v>DE1A1B9D</v>
      </c>
      <c r="B3061" t="str">
        <f>"DE1A1B9D"</f>
        <v>DE1A1B9D</v>
      </c>
    </row>
    <row r="3062" spans="1:2" x14ac:dyDescent="0.25">
      <c r="A3062" t="str">
        <f>"DE1A1BL12D"</f>
        <v>DE1A1BL12D</v>
      </c>
      <c r="B3062" t="str">
        <f>"DE1A1BL12D"</f>
        <v>DE1A1BL12D</v>
      </c>
    </row>
    <row r="3063" spans="1:2" x14ac:dyDescent="0.25">
      <c r="A3063" t="str">
        <f>"DE1A1BL212D"</f>
        <v>DE1A1BL212D</v>
      </c>
      <c r="B3063" t="str">
        <f>"DE1A1BL212D"</f>
        <v>DE1A1BL212D</v>
      </c>
    </row>
    <row r="3064" spans="1:2" x14ac:dyDescent="0.25">
      <c r="A3064" t="str">
        <f>"DE1A1BL224D"</f>
        <v>DE1A1BL224D</v>
      </c>
      <c r="B3064" t="str">
        <f>"DE1A1BL224D"</f>
        <v>DE1A1BL224D</v>
      </c>
    </row>
    <row r="3065" spans="1:2" x14ac:dyDescent="0.25">
      <c r="A3065" t="str">
        <f>"DE1A1BL23D"</f>
        <v>DE1A1BL23D</v>
      </c>
      <c r="B3065" t="str">
        <f>"DE1A1BL23D"</f>
        <v>DE1A1BL23D</v>
      </c>
    </row>
    <row r="3066" spans="1:2" x14ac:dyDescent="0.25">
      <c r="A3066" t="str">
        <f>"DE1A1BL24D"</f>
        <v>DE1A1BL24D</v>
      </c>
      <c r="B3066" t="str">
        <f>"DE1A1BL24D"</f>
        <v>DE1A1BL24D</v>
      </c>
    </row>
    <row r="3067" spans="1:2" x14ac:dyDescent="0.25">
      <c r="A3067" t="str">
        <f>"DE1A1BL25D"</f>
        <v>DE1A1BL25D</v>
      </c>
      <c r="B3067" t="str">
        <f>"DE1A1BL25D"</f>
        <v>DE1A1BL25D</v>
      </c>
    </row>
    <row r="3068" spans="1:2" x14ac:dyDescent="0.25">
      <c r="A3068" t="str">
        <f>"DE1A1BL26D"</f>
        <v>DE1A1BL26D</v>
      </c>
      <c r="B3068" t="str">
        <f>"DE1A1BL26D"</f>
        <v>DE1A1BL26D</v>
      </c>
    </row>
    <row r="3069" spans="1:2" x14ac:dyDescent="0.25">
      <c r="A3069" t="str">
        <f>"DE1A1BL29D"</f>
        <v>DE1A1BL29D</v>
      </c>
      <c r="B3069" t="str">
        <f>"DE1A1BL29D"</f>
        <v>DE1A1BL29D</v>
      </c>
    </row>
    <row r="3070" spans="1:2" x14ac:dyDescent="0.25">
      <c r="A3070" t="str">
        <f>"DE1A1BL3D"</f>
        <v>DE1A1BL3D</v>
      </c>
      <c r="B3070" t="str">
        <f>"DE1A1BL3D"</f>
        <v>DE1A1BL3D</v>
      </c>
    </row>
    <row r="3071" spans="1:2" x14ac:dyDescent="0.25">
      <c r="A3071" t="str">
        <f>"DE1A1BL4,5D"</f>
        <v>DE1A1BL4,5D</v>
      </c>
      <c r="B3071" t="str">
        <f>"DE1A1BL4,5D"</f>
        <v>DE1A1BL4,5D</v>
      </c>
    </row>
    <row r="3072" spans="1:2" x14ac:dyDescent="0.25">
      <c r="A3072" t="str">
        <f>"DE1A1BL5D"</f>
        <v>DE1A1BL5D</v>
      </c>
      <c r="B3072" t="str">
        <f>"DE1A1BL5D"</f>
        <v>DE1A1BL5D</v>
      </c>
    </row>
    <row r="3073" spans="1:2" x14ac:dyDescent="0.25">
      <c r="A3073" t="str">
        <f>"DE1A24D"</f>
        <v>DE1A24D</v>
      </c>
      <c r="B3073" t="str">
        <f>"DE1A24D"</f>
        <v>DE1A24D</v>
      </c>
    </row>
    <row r="3074" spans="1:2" x14ac:dyDescent="0.25">
      <c r="A3074" t="str">
        <f>"DE1A3D"</f>
        <v>DE1A3D</v>
      </c>
      <c r="B3074" t="str">
        <f>"DE1A3D"</f>
        <v>DE1A3D</v>
      </c>
    </row>
    <row r="3075" spans="1:2" x14ac:dyDescent="0.25">
      <c r="A3075" t="str">
        <f>"DE1A4,5D"</f>
        <v>DE1A4,5D</v>
      </c>
      <c r="B3075" t="str">
        <f>"DE1A4,5D"</f>
        <v>DE1A4,5D</v>
      </c>
    </row>
    <row r="3076" spans="1:2" x14ac:dyDescent="0.25">
      <c r="A3076" t="str">
        <f>"DE1A5D"</f>
        <v>DE1A5D</v>
      </c>
      <c r="B3076" t="str">
        <f>"DE1A5D"</f>
        <v>DE1A5D</v>
      </c>
    </row>
    <row r="3077" spans="1:2" x14ac:dyDescent="0.25">
      <c r="A3077" t="str">
        <f>"DE1AL12D"</f>
        <v>DE1AL12D</v>
      </c>
      <c r="B3077" t="str">
        <f>"DE1AL12D"</f>
        <v>DE1AL12D</v>
      </c>
    </row>
    <row r="3078" spans="1:2" x14ac:dyDescent="0.25">
      <c r="A3078" t="str">
        <f>"DE1AL212D"</f>
        <v>DE1AL212D</v>
      </c>
      <c r="B3078" t="str">
        <f>"DE1AL212D"</f>
        <v>DE1AL212D</v>
      </c>
    </row>
    <row r="3079" spans="1:2" x14ac:dyDescent="0.25">
      <c r="A3079" t="str">
        <f>"DE1AL224D"</f>
        <v>DE1AL224D</v>
      </c>
      <c r="B3079" t="str">
        <f>"DE1AL224D"</f>
        <v>DE1AL224D</v>
      </c>
    </row>
    <row r="3080" spans="1:2" x14ac:dyDescent="0.25">
      <c r="A3080" t="str">
        <f>"DE1AL23D"</f>
        <v>DE1AL23D</v>
      </c>
      <c r="B3080" t="str">
        <f>"DE1AL23D"</f>
        <v>DE1AL23D</v>
      </c>
    </row>
    <row r="3081" spans="1:2" x14ac:dyDescent="0.25">
      <c r="A3081" t="str">
        <f>"DE1AL24,5D"</f>
        <v>DE1AL24,5D</v>
      </c>
      <c r="B3081" t="str">
        <f>"DE1AL24,5D"</f>
        <v>DE1AL24,5D</v>
      </c>
    </row>
    <row r="3082" spans="1:2" x14ac:dyDescent="0.25">
      <c r="A3082" t="str">
        <f>"DE1AL24D"</f>
        <v>DE1AL24D</v>
      </c>
      <c r="B3082" t="str">
        <f>"DE1AL24D"</f>
        <v>DE1AL24D</v>
      </c>
    </row>
    <row r="3083" spans="1:2" x14ac:dyDescent="0.25">
      <c r="A3083" t="str">
        <f>"DE1AL25D"</f>
        <v>DE1AL25D</v>
      </c>
      <c r="B3083" t="str">
        <f>"DE1AL25D"</f>
        <v>DE1AL25D</v>
      </c>
    </row>
    <row r="3084" spans="1:2" x14ac:dyDescent="0.25">
      <c r="A3084" t="str">
        <f>"DE1AL3D"</f>
        <v>DE1AL3D</v>
      </c>
      <c r="B3084" t="str">
        <f>"DE1AL3D"</f>
        <v>DE1AL3D</v>
      </c>
    </row>
    <row r="3085" spans="1:2" x14ac:dyDescent="0.25">
      <c r="A3085" t="str">
        <f>"DE1AL4,5D"</f>
        <v>DE1AL4,5D</v>
      </c>
      <c r="B3085" t="str">
        <f>"DE1AL4,5D"</f>
        <v>DE1AL4,5D</v>
      </c>
    </row>
    <row r="3086" spans="1:2" x14ac:dyDescent="0.25">
      <c r="A3086" t="str">
        <f>"DE1AL5D"</f>
        <v>DE1AL5D</v>
      </c>
      <c r="B3086" t="str">
        <f>"DE1AL5D"</f>
        <v>DE1AL5D</v>
      </c>
    </row>
    <row r="3087" spans="1:2" x14ac:dyDescent="0.25">
      <c r="A3087" t="str">
        <f>"DE2A12D"</f>
        <v>DE2A12D</v>
      </c>
      <c r="B3087" t="str">
        <f>"DE2A12D"</f>
        <v>DE2A12D</v>
      </c>
    </row>
    <row r="3088" spans="1:2" x14ac:dyDescent="0.25">
      <c r="A3088" t="str">
        <f>"DE2A24D"</f>
        <v>DE2A24D</v>
      </c>
      <c r="B3088" t="str">
        <f>"DE2A24D"</f>
        <v>DE2A24D</v>
      </c>
    </row>
    <row r="3089" spans="1:2" x14ac:dyDescent="0.25">
      <c r="A3089" t="str">
        <f>"DE2A3D"</f>
        <v>DE2A3D</v>
      </c>
      <c r="B3089" t="str">
        <f>"DE2A3D"</f>
        <v>DE2A3D</v>
      </c>
    </row>
    <row r="3090" spans="1:2" x14ac:dyDescent="0.25">
      <c r="A3090" t="str">
        <f>"DE2A4,5D"</f>
        <v>DE2A4,5D</v>
      </c>
      <c r="B3090" t="str">
        <f>"DE2A4,5D"</f>
        <v>DE2A4,5D</v>
      </c>
    </row>
    <row r="3091" spans="1:2" x14ac:dyDescent="0.25">
      <c r="A3091" t="str">
        <f>"DE2A48D"</f>
        <v>DE2A48D</v>
      </c>
      <c r="B3091" t="str">
        <f>"DE2A48D"</f>
        <v>DE2A48D</v>
      </c>
    </row>
    <row r="3092" spans="1:2" x14ac:dyDescent="0.25">
      <c r="A3092" t="str">
        <f>"DE2A5D"</f>
        <v>DE2A5D</v>
      </c>
      <c r="B3092" t="str">
        <f>"DE2A5D"</f>
        <v>DE2A5D</v>
      </c>
    </row>
    <row r="3093" spans="1:2" x14ac:dyDescent="0.25">
      <c r="A3093" t="str">
        <f>"DE2AL12D"</f>
        <v>DE2AL12D</v>
      </c>
      <c r="B3093" t="str">
        <f>"DE2AL12D"</f>
        <v>DE2AL12D</v>
      </c>
    </row>
    <row r="3094" spans="1:2" x14ac:dyDescent="0.25">
      <c r="A3094" t="str">
        <f>"DE2AL212D"</f>
        <v>DE2AL212D</v>
      </c>
      <c r="B3094" t="str">
        <f>"DE2AL212D"</f>
        <v>DE2AL212D</v>
      </c>
    </row>
    <row r="3095" spans="1:2" x14ac:dyDescent="0.25">
      <c r="A3095" t="str">
        <f>"DE2AL224D"</f>
        <v>DE2AL224D</v>
      </c>
      <c r="B3095" t="str">
        <f>"DE2AL224D"</f>
        <v>DE2AL224D</v>
      </c>
    </row>
    <row r="3096" spans="1:2" x14ac:dyDescent="0.25">
      <c r="A3096" t="str">
        <f>"DE2AL23D"</f>
        <v>DE2AL23D</v>
      </c>
      <c r="B3096" t="str">
        <f>"DE2AL23D"</f>
        <v>DE2AL23D</v>
      </c>
    </row>
    <row r="3097" spans="1:2" x14ac:dyDescent="0.25">
      <c r="A3097" t="str">
        <f>"DE2AL24D"</f>
        <v>DE2AL24D</v>
      </c>
      <c r="B3097" t="str">
        <f>"DE2AL24D"</f>
        <v>DE2AL24D</v>
      </c>
    </row>
    <row r="3098" spans="1:2" x14ac:dyDescent="0.25">
      <c r="A3098" t="str">
        <f>"DE2AL25D"</f>
        <v>DE2AL25D</v>
      </c>
      <c r="B3098" t="str">
        <f>"DE2AL25D"</f>
        <v>DE2AL25D</v>
      </c>
    </row>
    <row r="3099" spans="1:2" x14ac:dyDescent="0.25">
      <c r="A3099" t="str">
        <f>"DE2AL26D"</f>
        <v>DE2AL26D</v>
      </c>
      <c r="B3099" t="str">
        <f>"DE2AL26D"</f>
        <v>DE2AL26D</v>
      </c>
    </row>
    <row r="3100" spans="1:2" x14ac:dyDescent="0.25">
      <c r="A3100" t="str">
        <f>"DE2AL4,5D"</f>
        <v>DE2AL4,5D</v>
      </c>
      <c r="B3100" t="str">
        <f>"DE2AL4,5D"</f>
        <v>DE2AL4,5D</v>
      </c>
    </row>
    <row r="3101" spans="1:2" x14ac:dyDescent="0.25">
      <c r="A3101" t="str">
        <f>"DE2AL5D"</f>
        <v>DE2AL5D</v>
      </c>
      <c r="B3101" t="str">
        <f>"DE2AL5D"</f>
        <v>DE2AL5D</v>
      </c>
    </row>
    <row r="3102" spans="1:2" x14ac:dyDescent="0.25">
      <c r="A3102" t="str">
        <f>"DK1A-12V-F"</f>
        <v>DK1A-12V-F</v>
      </c>
      <c r="B3102" t="str">
        <f>"DK1A-12V-F"</f>
        <v>DK1A-12V-F</v>
      </c>
    </row>
    <row r="3103" spans="1:2" x14ac:dyDescent="0.25">
      <c r="A3103" t="str">
        <f>"DK1A1B-12V"</f>
        <v>DK1A1B-12V</v>
      </c>
      <c r="B3103" t="str">
        <f>"DK1A1B-12V"</f>
        <v>DK1A1B-12V</v>
      </c>
    </row>
    <row r="3104" spans="1:2" x14ac:dyDescent="0.25">
      <c r="A3104" t="str">
        <f>"DK1A1B-24V"</f>
        <v>DK1A1B-24V</v>
      </c>
      <c r="B3104" t="str">
        <f>"DK1A1B-24V"</f>
        <v>DK1A1B-24V</v>
      </c>
    </row>
    <row r="3105" spans="1:2" x14ac:dyDescent="0.25">
      <c r="A3105" t="str">
        <f>"DK1A1B-3V"</f>
        <v>DK1A1B-3V</v>
      </c>
      <c r="B3105" t="str">
        <f>"DK1A1B-3V"</f>
        <v>DK1A1B-3V</v>
      </c>
    </row>
    <row r="3106" spans="1:2" x14ac:dyDescent="0.25">
      <c r="A3106" t="str">
        <f>"DK1A1B-48V"</f>
        <v>DK1A1B-48V</v>
      </c>
      <c r="B3106" t="str">
        <f>"DK1A1B-48V"</f>
        <v>DK1A1B-48V</v>
      </c>
    </row>
    <row r="3107" spans="1:2" x14ac:dyDescent="0.25">
      <c r="A3107" t="str">
        <f>"DK1A1B-5V"</f>
        <v>DK1A1B-5V</v>
      </c>
      <c r="B3107" t="str">
        <f>"DK1A1B-5V"</f>
        <v>DK1A1B-5V</v>
      </c>
    </row>
    <row r="3108" spans="1:2" x14ac:dyDescent="0.25">
      <c r="A3108" t="str">
        <f>"DK1A1B-6V"</f>
        <v>DK1A1B-6V</v>
      </c>
      <c r="B3108" t="str">
        <f>"DK1A1B-6V"</f>
        <v>DK1A1B-6V</v>
      </c>
    </row>
    <row r="3109" spans="1:2" x14ac:dyDescent="0.25">
      <c r="A3109" t="str">
        <f>"DK1A1B-9V"</f>
        <v>DK1A1B-9V</v>
      </c>
      <c r="B3109" t="str">
        <f>"DK1A1B-9V"</f>
        <v>DK1A1B-9V</v>
      </c>
    </row>
    <row r="3110" spans="1:2" x14ac:dyDescent="0.25">
      <c r="A3110" t="str">
        <f>"DK1A1B-L-12V"</f>
        <v>DK1A1B-L-12V</v>
      </c>
      <c r="B3110" t="str">
        <f>"DK1A1B-L-12V"</f>
        <v>DK1A1B-L-12V</v>
      </c>
    </row>
    <row r="3111" spans="1:2" x14ac:dyDescent="0.25">
      <c r="A3111" t="str">
        <f>"DK1A1B-L2-12V"</f>
        <v>DK1A1B-L2-12V</v>
      </c>
      <c r="B3111" t="str">
        <f>"DK1A1B-L2-12V"</f>
        <v>DK1A1B-L2-12V</v>
      </c>
    </row>
    <row r="3112" spans="1:2" x14ac:dyDescent="0.25">
      <c r="A3112" t="str">
        <f>"DK1A1B-L2-24V"</f>
        <v>DK1A1B-L2-24V</v>
      </c>
      <c r="B3112" t="str">
        <f>"DK1A1B-L2-24V"</f>
        <v>DK1A1B-L2-24V</v>
      </c>
    </row>
    <row r="3113" spans="1:2" x14ac:dyDescent="0.25">
      <c r="A3113" t="str">
        <f>"DK1A1B-L2-3V"</f>
        <v>DK1A1B-L2-3V</v>
      </c>
      <c r="B3113" t="str">
        <f>"DK1A1B-L2-3V"</f>
        <v>DK1A1B-L2-3V</v>
      </c>
    </row>
    <row r="3114" spans="1:2" x14ac:dyDescent="0.25">
      <c r="A3114" t="str">
        <f>"DK1A1B-L-24V"</f>
        <v>DK1A1B-L-24V</v>
      </c>
      <c r="B3114" t="str">
        <f>"DK1A1B-L-24V"</f>
        <v>DK1A1B-L-24V</v>
      </c>
    </row>
    <row r="3115" spans="1:2" x14ac:dyDescent="0.25">
      <c r="A3115" t="str">
        <f>"DK1A1B-L2-5V"</f>
        <v>DK1A1B-L2-5V</v>
      </c>
      <c r="B3115" t="str">
        <f>"DK1A1B-L2-5V"</f>
        <v>DK1A1B-L2-5V</v>
      </c>
    </row>
    <row r="3116" spans="1:2" x14ac:dyDescent="0.25">
      <c r="A3116" t="str">
        <f>"DK1A1B-L2-6V"</f>
        <v>DK1A1B-L2-6V</v>
      </c>
      <c r="B3116" t="str">
        <f>"DK1A1B-L2-6V"</f>
        <v>DK1A1B-L2-6V</v>
      </c>
    </row>
    <row r="3117" spans="1:2" x14ac:dyDescent="0.25">
      <c r="A3117" t="str">
        <f>"DK1A1B-L2-9V"</f>
        <v>DK1A1B-L2-9V</v>
      </c>
      <c r="B3117" t="str">
        <f>"DK1A1B-L2-9V"</f>
        <v>DK1A1B-L2-9V</v>
      </c>
    </row>
    <row r="3118" spans="1:2" x14ac:dyDescent="0.25">
      <c r="A3118" t="str">
        <f>"DK1A1B-L-3V"</f>
        <v>DK1A1B-L-3V</v>
      </c>
      <c r="B3118" t="str">
        <f>"DK1A1B-L-3V"</f>
        <v>DK1A1B-L-3V</v>
      </c>
    </row>
    <row r="3119" spans="1:2" x14ac:dyDescent="0.25">
      <c r="A3119" t="str">
        <f>"DK1A1B-L-5V"</f>
        <v>DK1A1B-L-5V</v>
      </c>
      <c r="B3119" t="str">
        <f>"DK1A1B-L-5V"</f>
        <v>DK1A1B-L-5V</v>
      </c>
    </row>
    <row r="3120" spans="1:2" x14ac:dyDescent="0.25">
      <c r="A3120" t="str">
        <f>"DK1A1B-L-9V"</f>
        <v>DK1A1B-L-9V</v>
      </c>
      <c r="B3120" t="str">
        <f>"DK1A1B-L-9V"</f>
        <v>DK1A1B-L-9V</v>
      </c>
    </row>
    <row r="3121" spans="1:2" x14ac:dyDescent="0.25">
      <c r="A3121" t="str">
        <f>"DK1A-24V-F"</f>
        <v>DK1A-24V-F</v>
      </c>
      <c r="B3121" t="str">
        <f>"DK1A-24V-F"</f>
        <v>DK1A-24V-F</v>
      </c>
    </row>
    <row r="3122" spans="1:2" x14ac:dyDescent="0.25">
      <c r="A3122" t="str">
        <f>"DK1A-3V-F"</f>
        <v>DK1A-3V-F</v>
      </c>
      <c r="B3122" t="str">
        <f>"DK1A-3V-F"</f>
        <v>DK1A-3V-F</v>
      </c>
    </row>
    <row r="3123" spans="1:2" x14ac:dyDescent="0.25">
      <c r="A3123" t="str">
        <f>"DK1A-48V-F"</f>
        <v>DK1A-48V-F</v>
      </c>
      <c r="B3123" t="str">
        <f>"DK1A-48V-F"</f>
        <v>DK1A-48V-F</v>
      </c>
    </row>
    <row r="3124" spans="1:2" x14ac:dyDescent="0.25">
      <c r="A3124" t="str">
        <f>"DK1A-5V-F"</f>
        <v>DK1A-5V-F</v>
      </c>
      <c r="B3124" t="str">
        <f>"DK1A-5V-F"</f>
        <v>DK1A-5V-F</v>
      </c>
    </row>
    <row r="3125" spans="1:2" x14ac:dyDescent="0.25">
      <c r="A3125" t="str">
        <f>"DK1A-6V-F"</f>
        <v>DK1A-6V-F</v>
      </c>
      <c r="B3125" t="str">
        <f>"DK1A-6V-F"</f>
        <v>DK1A-6V-F</v>
      </c>
    </row>
    <row r="3126" spans="1:2" x14ac:dyDescent="0.25">
      <c r="A3126" t="str">
        <f>"DK1A-9V-F"</f>
        <v>DK1A-9V-F</v>
      </c>
      <c r="B3126" t="str">
        <f>"DK1A-9V-F"</f>
        <v>DK1A-9V-F</v>
      </c>
    </row>
    <row r="3127" spans="1:2" x14ac:dyDescent="0.25">
      <c r="A3127" t="str">
        <f>"DK1A-L-12V-F"</f>
        <v>DK1A-L-12V-F</v>
      </c>
      <c r="B3127" t="str">
        <f>"DK1A-L-12V-F"</f>
        <v>DK1A-L-12V-F</v>
      </c>
    </row>
    <row r="3128" spans="1:2" x14ac:dyDescent="0.25">
      <c r="A3128" t="str">
        <f>"DK1A-L2-12V-F"</f>
        <v>DK1A-L2-12V-F</v>
      </c>
      <c r="B3128" t="str">
        <f>"DK1A-L2-12V-F"</f>
        <v>DK1A-L2-12V-F</v>
      </c>
    </row>
    <row r="3129" spans="1:2" x14ac:dyDescent="0.25">
      <c r="A3129" t="str">
        <f>"DK1A-L2-24V-F"</f>
        <v>DK1A-L2-24V-F</v>
      </c>
      <c r="B3129" t="str">
        <f>"DK1A-L2-24V-F"</f>
        <v>DK1A-L2-24V-F</v>
      </c>
    </row>
    <row r="3130" spans="1:2" x14ac:dyDescent="0.25">
      <c r="A3130" t="str">
        <f>"DK1A-L2-3V-F"</f>
        <v>DK1A-L2-3V-F</v>
      </c>
      <c r="B3130" t="str">
        <f>"DK1A-L2-3V-F"</f>
        <v>DK1A-L2-3V-F</v>
      </c>
    </row>
    <row r="3131" spans="1:2" x14ac:dyDescent="0.25">
      <c r="A3131" t="str">
        <f>"DK1A-L-24V-F"</f>
        <v>DK1A-L-24V-F</v>
      </c>
      <c r="B3131" t="str">
        <f>"DK1A-L-24V-F"</f>
        <v>DK1A-L-24V-F</v>
      </c>
    </row>
    <row r="3132" spans="1:2" x14ac:dyDescent="0.25">
      <c r="A3132" t="str">
        <f>"DK1A-L2-5V-F"</f>
        <v>DK1A-L2-5V-F</v>
      </c>
      <c r="B3132" t="str">
        <f>"DK1A-L2-5V-F"</f>
        <v>DK1A-L2-5V-F</v>
      </c>
    </row>
    <row r="3133" spans="1:2" x14ac:dyDescent="0.25">
      <c r="A3133" t="str">
        <f>"DK1A-L2-6V-F"</f>
        <v>DK1A-L2-6V-F</v>
      </c>
      <c r="B3133" t="str">
        <f>"DK1A-L2-6V-F"</f>
        <v>DK1A-L2-6V-F</v>
      </c>
    </row>
    <row r="3134" spans="1:2" x14ac:dyDescent="0.25">
      <c r="A3134" t="str">
        <f>"DK1A-L2-9V-F"</f>
        <v>DK1A-L2-9V-F</v>
      </c>
      <c r="B3134" t="str">
        <f>"DK1A-L2-9V-F"</f>
        <v>DK1A-L2-9V-F</v>
      </c>
    </row>
    <row r="3135" spans="1:2" x14ac:dyDescent="0.25">
      <c r="A3135" t="str">
        <f>"DK1A-L-3V-F"</f>
        <v>DK1A-L-3V-F</v>
      </c>
      <c r="B3135" t="str">
        <f>"DK1A-L-3V-F"</f>
        <v>DK1A-L-3V-F</v>
      </c>
    </row>
    <row r="3136" spans="1:2" x14ac:dyDescent="0.25">
      <c r="A3136" t="str">
        <f>"DK1A-L-5V-F"</f>
        <v>DK1A-L-5V-F</v>
      </c>
      <c r="B3136" t="str">
        <f>"DK1A-L-5V-F"</f>
        <v>DK1A-L-5V-F</v>
      </c>
    </row>
    <row r="3137" spans="1:2" x14ac:dyDescent="0.25">
      <c r="A3137" t="str">
        <f>"DK1A-L-6V-F"</f>
        <v>DK1A-L-6V-F</v>
      </c>
      <c r="B3137" t="str">
        <f>"DK1A-L-6V-F"</f>
        <v>DK1A-L-6V-F</v>
      </c>
    </row>
    <row r="3138" spans="1:2" x14ac:dyDescent="0.25">
      <c r="A3138" t="str">
        <f>"DK1A-L-9V-F"</f>
        <v>DK1A-L-9V-F</v>
      </c>
      <c r="B3138" t="str">
        <f>"DK1A-L-9V-F"</f>
        <v>DK1A-L-9V-F</v>
      </c>
    </row>
    <row r="3139" spans="1:2" x14ac:dyDescent="0.25">
      <c r="A3139" t="str">
        <f>"DK1A-PS"</f>
        <v>DK1A-PS</v>
      </c>
      <c r="B3139" t="str">
        <f>"DK1A-PS"</f>
        <v>DK1A-PS</v>
      </c>
    </row>
    <row r="3140" spans="1:2" x14ac:dyDescent="0.25">
      <c r="A3140" t="str">
        <f>"DK1A-PSL2"</f>
        <v>DK1A-PSL2</v>
      </c>
      <c r="B3140" t="str">
        <f>"DK1A-PSL2"</f>
        <v>DK1A-PSL2</v>
      </c>
    </row>
    <row r="3141" spans="1:2" x14ac:dyDescent="0.25">
      <c r="A3141" t="str">
        <f>"DK2A-12V"</f>
        <v>DK2A-12V</v>
      </c>
      <c r="B3141" t="str">
        <f>"DK2A-12V"</f>
        <v>DK2A-12V</v>
      </c>
    </row>
    <row r="3142" spans="1:2" x14ac:dyDescent="0.25">
      <c r="A3142" t="str">
        <f>"DK2A-24V"</f>
        <v>DK2A-24V</v>
      </c>
      <c r="B3142" t="str">
        <f>"DK2A-24V"</f>
        <v>DK2A-24V</v>
      </c>
    </row>
    <row r="3143" spans="1:2" x14ac:dyDescent="0.25">
      <c r="A3143" t="str">
        <f>"DK2A-3V"</f>
        <v>DK2A-3V</v>
      </c>
      <c r="B3143" t="str">
        <f>"DK2A-3V"</f>
        <v>DK2A-3V</v>
      </c>
    </row>
    <row r="3144" spans="1:2" x14ac:dyDescent="0.25">
      <c r="A3144" t="str">
        <f>"DK2A-48V"</f>
        <v>DK2A-48V</v>
      </c>
      <c r="B3144" t="str">
        <f>"DK2A-48V"</f>
        <v>DK2A-48V</v>
      </c>
    </row>
    <row r="3145" spans="1:2" x14ac:dyDescent="0.25">
      <c r="A3145" t="str">
        <f>"DK2A-5V"</f>
        <v>DK2A-5V</v>
      </c>
      <c r="B3145" t="str">
        <f>"DK2A-5V"</f>
        <v>DK2A-5V</v>
      </c>
    </row>
    <row r="3146" spans="1:2" x14ac:dyDescent="0.25">
      <c r="A3146" t="str">
        <f>"DK2A-L2-12V"</f>
        <v>DK2A-L2-12V</v>
      </c>
      <c r="B3146" t="str">
        <f>"DK2A-L2-12V"</f>
        <v>DK2A-L2-12V</v>
      </c>
    </row>
    <row r="3147" spans="1:2" x14ac:dyDescent="0.25">
      <c r="A3147" t="str">
        <f>"DK2A-L2-24V"</f>
        <v>DK2A-L2-24V</v>
      </c>
      <c r="B3147" t="str">
        <f>"DK2A-L2-24V"</f>
        <v>DK2A-L2-24V</v>
      </c>
    </row>
    <row r="3148" spans="1:2" x14ac:dyDescent="0.25">
      <c r="A3148" t="str">
        <f>"DK2A-L2-3V"</f>
        <v>DK2A-L2-3V</v>
      </c>
      <c r="B3148" t="str">
        <f>"DK2A-L2-3V"</f>
        <v>DK2A-L2-3V</v>
      </c>
    </row>
    <row r="3149" spans="1:2" x14ac:dyDescent="0.25">
      <c r="A3149" t="str">
        <f>"DK2A-L2-5V"</f>
        <v>DK2A-L2-5V</v>
      </c>
      <c r="B3149" t="str">
        <f>"DK2A-L2-5V"</f>
        <v>DK2A-L2-5V</v>
      </c>
    </row>
    <row r="3150" spans="1:2" x14ac:dyDescent="0.25">
      <c r="A3150" t="str">
        <f>"DK2A-L2-6V"</f>
        <v>DK2A-L2-6V</v>
      </c>
      <c r="B3150" t="str">
        <f>"DK2A-L2-6V"</f>
        <v>DK2A-L2-6V</v>
      </c>
    </row>
    <row r="3151" spans="1:2" x14ac:dyDescent="0.25">
      <c r="A3151" t="str">
        <f>"DK2A-L2-9V"</f>
        <v>DK2A-L2-9V</v>
      </c>
      <c r="B3151" t="str">
        <f>"DK2A-L2-9V"</f>
        <v>DK2A-L2-9V</v>
      </c>
    </row>
    <row r="3152" spans="1:2" x14ac:dyDescent="0.25">
      <c r="A3152" t="str">
        <f>"DK2A-L-3V"</f>
        <v>DK2A-L-3V</v>
      </c>
      <c r="B3152" t="str">
        <f>"DK2A-L-3V"</f>
        <v>DK2A-L-3V</v>
      </c>
    </row>
    <row r="3153" spans="1:2" x14ac:dyDescent="0.25">
      <c r="A3153" t="str">
        <f>"DK2A-L-5V"</f>
        <v>DK2A-L-5V</v>
      </c>
      <c r="B3153" t="str">
        <f>"DK2A-L-5V"</f>
        <v>DK2A-L-5V</v>
      </c>
    </row>
    <row r="3154" spans="1:2" x14ac:dyDescent="0.25">
      <c r="A3154" t="str">
        <f>"DK2A-PS"</f>
        <v>DK2A-PS</v>
      </c>
      <c r="B3154" t="str">
        <f>"DK2A-PS"</f>
        <v>DK2A-PS</v>
      </c>
    </row>
    <row r="3155" spans="1:2" x14ac:dyDescent="0.25">
      <c r="A3155" t="str">
        <f>"DK2A-PSL2"</f>
        <v>DK2A-PSL2</v>
      </c>
      <c r="B3155" t="str">
        <f>"DK2A-PSL2"</f>
        <v>DK2A-PSL2</v>
      </c>
    </row>
    <row r="3156" spans="1:2" x14ac:dyDescent="0.25">
      <c r="A3156" t="str">
        <f>"DS1EM1,5J"</f>
        <v>DS1EM1,5J</v>
      </c>
      <c r="B3156" t="str">
        <f>"DS1E-M-DC1.5V"</f>
        <v>DS1E-M-DC1.5V</v>
      </c>
    </row>
    <row r="3157" spans="1:2" x14ac:dyDescent="0.25">
      <c r="A3157" t="str">
        <f>"DS1EM12J"</f>
        <v>DS1EM12J</v>
      </c>
      <c r="B3157" t="str">
        <f>"DS1E-M-DC12V"</f>
        <v>DS1E-M-DC12V</v>
      </c>
    </row>
    <row r="3158" spans="1:2" x14ac:dyDescent="0.25">
      <c r="A3158" t="str">
        <f>"DS1EM24J"</f>
        <v>DS1EM24J</v>
      </c>
      <c r="B3158" t="str">
        <f>"DS1E-M-DC24V"</f>
        <v>DS1E-M-DC24V</v>
      </c>
    </row>
    <row r="3159" spans="1:2" x14ac:dyDescent="0.25">
      <c r="A3159" t="str">
        <f>"DS1EM3J"</f>
        <v>DS1EM3J</v>
      </c>
      <c r="B3159" t="str">
        <f>"DS1E-M-DC3V"</f>
        <v>DS1E-M-DC3V</v>
      </c>
    </row>
    <row r="3160" spans="1:2" x14ac:dyDescent="0.25">
      <c r="A3160" t="str">
        <f>"DS1EM48J"</f>
        <v>DS1EM48J</v>
      </c>
      <c r="B3160" t="str">
        <f>"DS1E-M-DC48V"</f>
        <v>DS1E-M-DC48V</v>
      </c>
    </row>
    <row r="3161" spans="1:2" x14ac:dyDescent="0.25">
      <c r="A3161" t="str">
        <f>"DS1EM5J"</f>
        <v>DS1EM5J</v>
      </c>
      <c r="B3161" t="str">
        <f>"DS1E-M-DC5V"</f>
        <v>DS1E-M-DC5V</v>
      </c>
    </row>
    <row r="3162" spans="1:2" x14ac:dyDescent="0.25">
      <c r="A3162" t="str">
        <f>"DS1EM6J"</f>
        <v>DS1EM6J</v>
      </c>
      <c r="B3162" t="str">
        <f>"DS1E-M-DC6V"</f>
        <v>DS1E-M-DC6V</v>
      </c>
    </row>
    <row r="3163" spans="1:2" x14ac:dyDescent="0.25">
      <c r="A3163" t="str">
        <f>"DS1EM9J"</f>
        <v>DS1EM9J</v>
      </c>
      <c r="B3163" t="str">
        <f>"DS1E-M-DC9V"</f>
        <v>DS1E-M-DC9V</v>
      </c>
    </row>
    <row r="3164" spans="1:2" x14ac:dyDescent="0.25">
      <c r="A3164" t="str">
        <f>"DS1EML1,5J"</f>
        <v>DS1EML1,5J</v>
      </c>
      <c r="B3164" t="str">
        <f>"DS1E-ML-DC1.5V"</f>
        <v>DS1E-ML-DC1.5V</v>
      </c>
    </row>
    <row r="3165" spans="1:2" x14ac:dyDescent="0.25">
      <c r="A3165" t="str">
        <f>"DS1EML12J"</f>
        <v>DS1EML12J</v>
      </c>
      <c r="B3165" t="str">
        <f>"DS1E-ML-DC12V"</f>
        <v>DS1E-ML-DC12V</v>
      </c>
    </row>
    <row r="3166" spans="1:2" x14ac:dyDescent="0.25">
      <c r="A3166" t="str">
        <f>"DS1EML21,5J"</f>
        <v>DS1EML21,5J</v>
      </c>
      <c r="B3166" t="str">
        <f>"DS1E-ML2-DC1.5V"</f>
        <v>DS1E-ML2-DC1.5V</v>
      </c>
    </row>
    <row r="3167" spans="1:2" x14ac:dyDescent="0.25">
      <c r="A3167" t="str">
        <f>"DS1EML212J"</f>
        <v>DS1EML212J</v>
      </c>
      <c r="B3167" t="str">
        <f>"DS1E-ML2-DC12V"</f>
        <v>DS1E-ML2-DC12V</v>
      </c>
    </row>
    <row r="3168" spans="1:2" x14ac:dyDescent="0.25">
      <c r="A3168" t="str">
        <f>"DS1EML224J"</f>
        <v>DS1EML224J</v>
      </c>
      <c r="B3168" t="str">
        <f>"DS1E-ML2-DC24V"</f>
        <v>DS1E-ML2-DC24V</v>
      </c>
    </row>
    <row r="3169" spans="1:2" x14ac:dyDescent="0.25">
      <c r="A3169" t="str">
        <f>"DS1EML23J"</f>
        <v>DS1EML23J</v>
      </c>
      <c r="B3169" t="str">
        <f>"DS1E-ML2-DC3V"</f>
        <v>DS1E-ML2-DC3V</v>
      </c>
    </row>
    <row r="3170" spans="1:2" x14ac:dyDescent="0.25">
      <c r="A3170" t="str">
        <f>"DS1EML248J"</f>
        <v>DS1EML248J</v>
      </c>
      <c r="B3170" t="str">
        <f>"DS1E-ML2-DC48V"</f>
        <v>DS1E-ML2-DC48V</v>
      </c>
    </row>
    <row r="3171" spans="1:2" x14ac:dyDescent="0.25">
      <c r="A3171" t="str">
        <f>"DS1EML24J"</f>
        <v>DS1EML24J</v>
      </c>
      <c r="B3171" t="str">
        <f>"DS1E-ML-DC24V"</f>
        <v>DS1E-ML-DC24V</v>
      </c>
    </row>
    <row r="3172" spans="1:2" x14ac:dyDescent="0.25">
      <c r="A3172" t="str">
        <f>"DS1EML25J"</f>
        <v>DS1EML25J</v>
      </c>
      <c r="B3172" t="str">
        <f>"DS1E-ML2-DC5V"</f>
        <v>DS1E-ML2-DC5V</v>
      </c>
    </row>
    <row r="3173" spans="1:2" x14ac:dyDescent="0.25">
      <c r="A3173" t="str">
        <f>"DS1EML26J"</f>
        <v>DS1EML26J</v>
      </c>
      <c r="B3173" t="str">
        <f>"DS1E-ML2-DC6V"</f>
        <v>DS1E-ML2-DC6V</v>
      </c>
    </row>
    <row r="3174" spans="1:2" x14ac:dyDescent="0.25">
      <c r="A3174" t="str">
        <f>"DS1EML29J"</f>
        <v>DS1EML29J</v>
      </c>
      <c r="B3174" t="str">
        <f>"DS1E-ML2-DC9V"</f>
        <v>DS1E-ML2-DC9V</v>
      </c>
    </row>
    <row r="3175" spans="1:2" x14ac:dyDescent="0.25">
      <c r="A3175" t="str">
        <f>"DS1EML3J"</f>
        <v>DS1EML3J</v>
      </c>
      <c r="B3175" t="str">
        <f>"DS1E-ML-DC3V"</f>
        <v>DS1E-ML-DC3V</v>
      </c>
    </row>
    <row r="3176" spans="1:2" x14ac:dyDescent="0.25">
      <c r="A3176" t="str">
        <f>"DS1EML48J"</f>
        <v>DS1EML48J</v>
      </c>
      <c r="B3176" t="str">
        <f>"DS1E-ML-DC48V"</f>
        <v>DS1E-ML-DC48V</v>
      </c>
    </row>
    <row r="3177" spans="1:2" x14ac:dyDescent="0.25">
      <c r="A3177" t="str">
        <f>"DS1EML5J"</f>
        <v>DS1EML5J</v>
      </c>
      <c r="B3177" t="str">
        <f>"DS1E-ML-DC5V"</f>
        <v>DS1E-ML-DC5V</v>
      </c>
    </row>
    <row r="3178" spans="1:2" x14ac:dyDescent="0.25">
      <c r="A3178" t="str">
        <f>"DS1EML6J"</f>
        <v>DS1EML6J</v>
      </c>
      <c r="B3178" t="str">
        <f>"DS1E-ML-DC6V"</f>
        <v>DS1E-ML-DC6V</v>
      </c>
    </row>
    <row r="3179" spans="1:2" x14ac:dyDescent="0.25">
      <c r="A3179" t="str">
        <f>"DS1EML9J"</f>
        <v>DS1EML9J</v>
      </c>
      <c r="B3179" t="str">
        <f>"DS1E-ML-DC9V"</f>
        <v>DS1E-ML-DC9V</v>
      </c>
    </row>
    <row r="3180" spans="1:2" x14ac:dyDescent="0.25">
      <c r="A3180" t="str">
        <f>"DS1ES1,5J"</f>
        <v>DS1ES1,5J</v>
      </c>
      <c r="B3180" t="str">
        <f>"DS1E-S-DC1.5V"</f>
        <v>DS1E-S-DC1.5V</v>
      </c>
    </row>
    <row r="3181" spans="1:2" x14ac:dyDescent="0.25">
      <c r="A3181" t="str">
        <f>"DS1ES12J"</f>
        <v>DS1ES12J</v>
      </c>
      <c r="B3181" t="str">
        <f>"DS1E-S-DC12V"</f>
        <v>DS1E-S-DC12V</v>
      </c>
    </row>
    <row r="3182" spans="1:2" x14ac:dyDescent="0.25">
      <c r="A3182" t="str">
        <f>"DS1ES24J"</f>
        <v>DS1ES24J</v>
      </c>
      <c r="B3182" t="str">
        <f>"DS1E-S-DC24V"</f>
        <v>DS1E-S-DC24V</v>
      </c>
    </row>
    <row r="3183" spans="1:2" x14ac:dyDescent="0.25">
      <c r="A3183" t="str">
        <f>"DS1ES3J"</f>
        <v>DS1ES3J</v>
      </c>
      <c r="B3183" t="str">
        <f>"DS1E-S-DC3V"</f>
        <v>DS1E-S-DC3V</v>
      </c>
    </row>
    <row r="3184" spans="1:2" x14ac:dyDescent="0.25">
      <c r="A3184" t="str">
        <f>"DS1ES48J"</f>
        <v>DS1ES48J</v>
      </c>
      <c r="B3184" t="str">
        <f>"DS1E-S-DC48V"</f>
        <v>DS1E-S-DC48V</v>
      </c>
    </row>
    <row r="3185" spans="1:2" x14ac:dyDescent="0.25">
      <c r="A3185" t="str">
        <f>"DS1ES5J"</f>
        <v>DS1ES5J</v>
      </c>
      <c r="B3185" t="str">
        <f>"DS1E-S-DC5V"</f>
        <v>DS1E-S-DC5V</v>
      </c>
    </row>
    <row r="3186" spans="1:2" x14ac:dyDescent="0.25">
      <c r="A3186" t="str">
        <f>"DS1ES6J"</f>
        <v>DS1ES6J</v>
      </c>
      <c r="B3186" t="str">
        <f>"DS1E-S-DC6V"</f>
        <v>DS1E-S-DC6V</v>
      </c>
    </row>
    <row r="3187" spans="1:2" x14ac:dyDescent="0.25">
      <c r="A3187" t="str">
        <f>"DS1ES9J"</f>
        <v>DS1ES9J</v>
      </c>
      <c r="B3187" t="str">
        <f>"DS1E-S-DC9V"</f>
        <v>DS1E-S-DC9V</v>
      </c>
    </row>
    <row r="3188" spans="1:2" x14ac:dyDescent="0.25">
      <c r="A3188" t="str">
        <f>"DS1ESL1,5J"</f>
        <v>DS1ESL1,5J</v>
      </c>
      <c r="B3188" t="str">
        <f>"DS1E-SL-DC1.5V"</f>
        <v>DS1E-SL-DC1.5V</v>
      </c>
    </row>
    <row r="3189" spans="1:2" x14ac:dyDescent="0.25">
      <c r="A3189" t="str">
        <f>"DS1ESL12J"</f>
        <v>DS1ESL12J</v>
      </c>
      <c r="B3189" t="str">
        <f>"DS1E-SL-DC12V"</f>
        <v>DS1E-SL-DC12V</v>
      </c>
    </row>
    <row r="3190" spans="1:2" x14ac:dyDescent="0.25">
      <c r="A3190" t="str">
        <f>"DS1ESL21,5J"</f>
        <v>DS1ESL21,5J</v>
      </c>
      <c r="B3190" t="str">
        <f>"DS1E-SL2-DC1.5V"</f>
        <v>DS1E-SL2-DC1.5V</v>
      </c>
    </row>
    <row r="3191" spans="1:2" x14ac:dyDescent="0.25">
      <c r="A3191" t="str">
        <f>"DS1ESL212J"</f>
        <v>DS1ESL212J</v>
      </c>
      <c r="B3191" t="str">
        <f>"DS1E-SL2-DC12V"</f>
        <v>DS1E-SL2-DC12V</v>
      </c>
    </row>
    <row r="3192" spans="1:2" x14ac:dyDescent="0.25">
      <c r="A3192" t="str">
        <f>"DS1ESL224J"</f>
        <v>DS1ESL224J</v>
      </c>
      <c r="B3192" t="str">
        <f>"DS1E-SL2-DC24V"</f>
        <v>DS1E-SL2-DC24V</v>
      </c>
    </row>
    <row r="3193" spans="1:2" x14ac:dyDescent="0.25">
      <c r="A3193" t="str">
        <f>"DS1ESL23J"</f>
        <v>DS1ESL23J</v>
      </c>
      <c r="B3193" t="str">
        <f>"DS1E-SL2-DC3V"</f>
        <v>DS1E-SL2-DC3V</v>
      </c>
    </row>
    <row r="3194" spans="1:2" x14ac:dyDescent="0.25">
      <c r="A3194" t="str">
        <f>"DS1ESL24J"</f>
        <v>DS1ESL24J</v>
      </c>
      <c r="B3194" t="str">
        <f>"DS1E-SL-DC24V"</f>
        <v>DS1E-SL-DC24V</v>
      </c>
    </row>
    <row r="3195" spans="1:2" x14ac:dyDescent="0.25">
      <c r="A3195" t="str">
        <f>"DS1ESL25J"</f>
        <v>DS1ESL25J</v>
      </c>
      <c r="B3195" t="str">
        <f>"DS1E-SL2-DC5V"</f>
        <v>DS1E-SL2-DC5V</v>
      </c>
    </row>
    <row r="3196" spans="1:2" x14ac:dyDescent="0.25">
      <c r="A3196" t="str">
        <f>"DS1ESL29J"</f>
        <v>DS1ESL29J</v>
      </c>
      <c r="B3196" t="str">
        <f>"DS1E-SL2-DC9V"</f>
        <v>DS1E-SL2-DC9V</v>
      </c>
    </row>
    <row r="3197" spans="1:2" x14ac:dyDescent="0.25">
      <c r="A3197" t="str">
        <f>"DS1E-SL2-DC48V"</f>
        <v>DS1E-SL2-DC48V</v>
      </c>
      <c r="B3197" t="str">
        <f>"DS1E-SL2-DC48V"</f>
        <v>DS1E-SL2-DC48V</v>
      </c>
    </row>
    <row r="3198" spans="1:2" x14ac:dyDescent="0.25">
      <c r="A3198" t="str">
        <f>"DS1ESL48J"</f>
        <v>DS1ESL48J</v>
      </c>
      <c r="B3198" t="str">
        <f>"DS1E-SL-DC48V"</f>
        <v>DS1E-SL-DC48V</v>
      </c>
    </row>
    <row r="3199" spans="1:2" x14ac:dyDescent="0.25">
      <c r="A3199" t="str">
        <f>"DS1ESL5J"</f>
        <v>DS1ESL5J</v>
      </c>
      <c r="B3199" t="str">
        <f>"DS1E-SL-DC5V"</f>
        <v>DS1E-SL-DC5V</v>
      </c>
    </row>
    <row r="3200" spans="1:2" x14ac:dyDescent="0.25">
      <c r="A3200" t="str">
        <f>"DS1ESL6J"</f>
        <v>DS1ESL6J</v>
      </c>
      <c r="B3200" t="str">
        <f>"DS1E-SL-DC6V"</f>
        <v>DS1E-SL-DC6V</v>
      </c>
    </row>
    <row r="3201" spans="1:2" x14ac:dyDescent="0.25">
      <c r="A3201" t="str">
        <f>"DSP112FD"</f>
        <v>DSP112FD</v>
      </c>
      <c r="B3201" t="str">
        <f>"DSP112FD"</f>
        <v>DSP112FD</v>
      </c>
    </row>
    <row r="3202" spans="1:2" x14ac:dyDescent="0.25">
      <c r="A3202" t="str">
        <f>"DSP112RFD"</f>
        <v>DSP112RFD</v>
      </c>
      <c r="B3202" t="str">
        <f>"DSP112RFD"</f>
        <v>DSP112RFD</v>
      </c>
    </row>
    <row r="3203" spans="1:2" x14ac:dyDescent="0.25">
      <c r="A3203" t="str">
        <f>"DSP116FD"</f>
        <v>DSP116FD</v>
      </c>
      <c r="B3203" t="str">
        <f>"DSP116FD"</f>
        <v>DSP116FD</v>
      </c>
    </row>
    <row r="3204" spans="1:2" x14ac:dyDescent="0.25">
      <c r="A3204" t="str">
        <f>"DSP124FD"</f>
        <v>DSP124FD</v>
      </c>
      <c r="B3204" t="str">
        <f>"DSP124FD"</f>
        <v>DSP124FD</v>
      </c>
    </row>
    <row r="3205" spans="1:2" x14ac:dyDescent="0.25">
      <c r="A3205" t="str">
        <f>"DSP124RFD"</f>
        <v>DSP124RFD</v>
      </c>
      <c r="B3205" t="str">
        <f>"DSP124RFD"</f>
        <v>DSP124RFD</v>
      </c>
    </row>
    <row r="3206" spans="1:2" x14ac:dyDescent="0.25">
      <c r="A3206" t="str">
        <f>"DSP13FD"</f>
        <v>DSP13FD</v>
      </c>
      <c r="B3206" t="str">
        <f>"DSP13FD"</f>
        <v>DSP13FD</v>
      </c>
    </row>
    <row r="3207" spans="1:2" x14ac:dyDescent="0.25">
      <c r="A3207" t="str">
        <f>"DSP148FD"</f>
        <v>DSP148FD</v>
      </c>
      <c r="B3207" t="str">
        <f>"DSP148FD"</f>
        <v>DSP148FD</v>
      </c>
    </row>
    <row r="3208" spans="1:2" x14ac:dyDescent="0.25">
      <c r="A3208" t="str">
        <f>"DSP15FD"</f>
        <v>DSP15FD</v>
      </c>
      <c r="B3208" t="str">
        <f>"DSP15FD"</f>
        <v>DSP15FD</v>
      </c>
    </row>
    <row r="3209" spans="1:2" x14ac:dyDescent="0.25">
      <c r="A3209" t="str">
        <f>"DSP16FD"</f>
        <v>DSP16FD</v>
      </c>
      <c r="B3209" t="str">
        <f>"DSP16FD"</f>
        <v>DSP16FD</v>
      </c>
    </row>
    <row r="3210" spans="1:2" x14ac:dyDescent="0.25">
      <c r="A3210" t="str">
        <f>"DSP19FD"</f>
        <v>DSP19FD</v>
      </c>
      <c r="B3210" t="str">
        <f>"DSP19FD"</f>
        <v>DSP19FD</v>
      </c>
    </row>
    <row r="3211" spans="1:2" x14ac:dyDescent="0.25">
      <c r="A3211" t="str">
        <f>"DSP1A12D"</f>
        <v>DSP1A12D</v>
      </c>
      <c r="B3211" t="str">
        <f>"DSP1A12D"</f>
        <v>DSP1A12D</v>
      </c>
    </row>
    <row r="3212" spans="1:2" x14ac:dyDescent="0.25">
      <c r="A3212" t="str">
        <f>"DSP1A24D"</f>
        <v>DSP1A24D</v>
      </c>
      <c r="B3212" t="str">
        <f>"DSP1A24D"</f>
        <v>DSP1A24D</v>
      </c>
    </row>
    <row r="3213" spans="1:2" x14ac:dyDescent="0.25">
      <c r="A3213" t="str">
        <f>"DSP1A24RD"</f>
        <v>DSP1A24RD</v>
      </c>
      <c r="B3213" t="str">
        <f>"DSP1A24RD"</f>
        <v>DSP1A24RD</v>
      </c>
    </row>
    <row r="3214" spans="1:2" x14ac:dyDescent="0.25">
      <c r="A3214" t="str">
        <f>"DSP1A3D"</f>
        <v>DSP1A3D</v>
      </c>
      <c r="B3214" t="str">
        <f>"DSP1A3D"</f>
        <v>DSP1A3D</v>
      </c>
    </row>
    <row r="3215" spans="1:2" x14ac:dyDescent="0.25">
      <c r="A3215" t="str">
        <f>"DSP1A48D"</f>
        <v>DSP1A48D</v>
      </c>
      <c r="B3215" t="str">
        <f>"DSP1A48D"</f>
        <v>DSP1A48D</v>
      </c>
    </row>
    <row r="3216" spans="1:2" x14ac:dyDescent="0.25">
      <c r="A3216" t="str">
        <f>"DSP1A5D"</f>
        <v>DSP1A5D</v>
      </c>
      <c r="B3216" t="str">
        <f>"DSP1A5D"</f>
        <v>DSP1A5D</v>
      </c>
    </row>
    <row r="3217" spans="1:2" x14ac:dyDescent="0.25">
      <c r="A3217" t="str">
        <f>"DSP1A6D"</f>
        <v>DSP1A6D</v>
      </c>
      <c r="B3217" t="str">
        <f>"DSP1A6D"</f>
        <v>DSP1A6D</v>
      </c>
    </row>
    <row r="3218" spans="1:2" x14ac:dyDescent="0.25">
      <c r="A3218" t="str">
        <f>"DSP1AL12D"</f>
        <v>DSP1AL12D</v>
      </c>
      <c r="B3218" t="str">
        <f>"DSP1AL12D"</f>
        <v>DSP1AL12D</v>
      </c>
    </row>
    <row r="3219" spans="1:2" x14ac:dyDescent="0.25">
      <c r="A3219" t="str">
        <f>"DSP1AL212D"</f>
        <v>DSP1AL212D</v>
      </c>
      <c r="B3219" t="str">
        <f>"DSP1AL212D"</f>
        <v>DSP1AL212D</v>
      </c>
    </row>
    <row r="3220" spans="1:2" x14ac:dyDescent="0.25">
      <c r="A3220" t="str">
        <f>"DSP1AL224D"</f>
        <v>DSP1AL224D</v>
      </c>
      <c r="B3220" t="str">
        <f>"DSP1AL224D"</f>
        <v>DSP1AL224D</v>
      </c>
    </row>
    <row r="3221" spans="1:2" x14ac:dyDescent="0.25">
      <c r="A3221" t="str">
        <f>"DSP1AL23D"</f>
        <v>DSP1AL23D</v>
      </c>
      <c r="B3221" t="str">
        <f>"DSP1AL23D"</f>
        <v>DSP1AL23D</v>
      </c>
    </row>
    <row r="3222" spans="1:2" x14ac:dyDescent="0.25">
      <c r="A3222" t="str">
        <f>"DSP1AL25D"</f>
        <v>DSP1AL25D</v>
      </c>
      <c r="B3222" t="str">
        <f>"DSP1AL25D"</f>
        <v>DSP1AL25D</v>
      </c>
    </row>
    <row r="3223" spans="1:2" x14ac:dyDescent="0.25">
      <c r="A3223" t="str">
        <f>"DSP1AL26D"</f>
        <v>DSP1AL26D</v>
      </c>
      <c r="B3223" t="str">
        <f>"DSP1AL26D"</f>
        <v>DSP1AL26D</v>
      </c>
    </row>
    <row r="3224" spans="1:2" x14ac:dyDescent="0.25">
      <c r="A3224" t="str">
        <f>"DSP1AL29D"</f>
        <v>DSP1AL29D</v>
      </c>
      <c r="B3224" t="str">
        <f>"DSP1AL29D"</f>
        <v>DSP1AL29D</v>
      </c>
    </row>
    <row r="3225" spans="1:2" x14ac:dyDescent="0.25">
      <c r="A3225" t="str">
        <f>"DSP1AL3D"</f>
        <v>DSP1AL3D</v>
      </c>
      <c r="B3225" t="str">
        <f>"DSP1AL3D"</f>
        <v>DSP1AL3D</v>
      </c>
    </row>
    <row r="3226" spans="1:2" x14ac:dyDescent="0.25">
      <c r="A3226" t="str">
        <f>"DSP1AL3RD"</f>
        <v>DSP1AL3RD</v>
      </c>
      <c r="B3226" t="str">
        <f>"DSP1AL3RD"</f>
        <v>DSP1AL3RD</v>
      </c>
    </row>
    <row r="3227" spans="1:2" x14ac:dyDescent="0.25">
      <c r="A3227" t="str">
        <f>"DSP1AL5D"</f>
        <v>DSP1AL5D</v>
      </c>
      <c r="B3227" t="str">
        <f>"DSP1AL5D"</f>
        <v>DSP1AL5D</v>
      </c>
    </row>
    <row r="3228" spans="1:2" x14ac:dyDescent="0.25">
      <c r="A3228" t="str">
        <f>"DSP1APSJ"</f>
        <v>DSP1APSJ</v>
      </c>
      <c r="B3228" t="str">
        <f>"DSP1A-PS"</f>
        <v>DSP1A-PS</v>
      </c>
    </row>
    <row r="3229" spans="1:2" x14ac:dyDescent="0.25">
      <c r="A3229" t="str">
        <f>"DSP1APSL2J"</f>
        <v>DSP1APSL2J</v>
      </c>
      <c r="B3229" t="str">
        <f>"DSP1A-PSL2"</f>
        <v>DSP1A-PSL2</v>
      </c>
    </row>
    <row r="3230" spans="1:2" x14ac:dyDescent="0.25">
      <c r="A3230" t="str">
        <f>"DSP1L1,5FD"</f>
        <v>DSP1L1,5FD</v>
      </c>
      <c r="B3230" t="str">
        <f>"DSP1L1,5FD"</f>
        <v>DSP1L1,5FD</v>
      </c>
    </row>
    <row r="3231" spans="1:2" x14ac:dyDescent="0.25">
      <c r="A3231" t="str">
        <f>"DSP1L12FD"</f>
        <v>DSP1L12FD</v>
      </c>
      <c r="B3231" t="str">
        <f>"DSP1L12FD"</f>
        <v>DSP1L12FD</v>
      </c>
    </row>
    <row r="3232" spans="1:2" x14ac:dyDescent="0.25">
      <c r="A3232" t="str">
        <f>"DSP1L212FD"</f>
        <v>DSP1L212FD</v>
      </c>
      <c r="B3232" t="str">
        <f>"DSP1L212FD"</f>
        <v>DSP1L212FD</v>
      </c>
    </row>
    <row r="3233" spans="1:2" x14ac:dyDescent="0.25">
      <c r="A3233" t="str">
        <f>"DSP1L224FD"</f>
        <v>DSP1L224FD</v>
      </c>
      <c r="B3233" t="str">
        <f>"DSP1L224FD"</f>
        <v>DSP1L224FD</v>
      </c>
    </row>
    <row r="3234" spans="1:2" x14ac:dyDescent="0.25">
      <c r="A3234" t="str">
        <f>"DSP1L23FD"</f>
        <v>DSP1L23FD</v>
      </c>
      <c r="B3234" t="str">
        <f>"DSP1L23FD"</f>
        <v>DSP1L23FD</v>
      </c>
    </row>
    <row r="3235" spans="1:2" x14ac:dyDescent="0.25">
      <c r="A3235" t="str">
        <f>"DSP1L248FD"</f>
        <v>DSP1L248FD</v>
      </c>
      <c r="B3235" t="str">
        <f>"DSP1L248FD"</f>
        <v>DSP1L248FD</v>
      </c>
    </row>
    <row r="3236" spans="1:2" x14ac:dyDescent="0.25">
      <c r="A3236" t="str">
        <f>"DSP1L24FD"</f>
        <v>DSP1L24FD</v>
      </c>
      <c r="B3236" t="str">
        <f>"DSP1L24FD"</f>
        <v>DSP1L24FD</v>
      </c>
    </row>
    <row r="3237" spans="1:2" x14ac:dyDescent="0.25">
      <c r="A3237" t="str">
        <f>"DSP1L25FD"</f>
        <v>DSP1L25FD</v>
      </c>
      <c r="B3237" t="str">
        <f>"DSP1L25FD"</f>
        <v>DSP1L25FD</v>
      </c>
    </row>
    <row r="3238" spans="1:2" x14ac:dyDescent="0.25">
      <c r="A3238" t="str">
        <f>"DSP1L26FD"</f>
        <v>DSP1L26FD</v>
      </c>
      <c r="B3238" t="str">
        <f>"DSP1L26FD"</f>
        <v>DSP1L26FD</v>
      </c>
    </row>
    <row r="3239" spans="1:2" x14ac:dyDescent="0.25">
      <c r="A3239" t="str">
        <f>"DSP1L29FD"</f>
        <v>DSP1L29FD</v>
      </c>
      <c r="B3239" t="str">
        <f>"DSP1L29FD"</f>
        <v>DSP1L29FD</v>
      </c>
    </row>
    <row r="3240" spans="1:2" x14ac:dyDescent="0.25">
      <c r="A3240" t="str">
        <f>"DSP1L3FD"</f>
        <v>DSP1L3FD</v>
      </c>
      <c r="B3240" t="str">
        <f>"DSP1L3FD"</f>
        <v>DSP1L3FD</v>
      </c>
    </row>
    <row r="3241" spans="1:2" x14ac:dyDescent="0.25">
      <c r="A3241" t="str">
        <f>"DSP1L5FD"</f>
        <v>DSP1L5FD</v>
      </c>
      <c r="B3241" t="str">
        <f>"DSP1L5FD"</f>
        <v>DSP1L5FD</v>
      </c>
    </row>
    <row r="3242" spans="1:2" x14ac:dyDescent="0.25">
      <c r="A3242" t="str">
        <f>"DSP1L6FD"</f>
        <v>DSP1L6FD</v>
      </c>
      <c r="B3242" t="str">
        <f>"DSP1L6FD"</f>
        <v>DSP1L6FD</v>
      </c>
    </row>
    <row r="3243" spans="1:2" x14ac:dyDescent="0.25">
      <c r="A3243" t="str">
        <f>"DSP1L9FD"</f>
        <v>DSP1L9FD</v>
      </c>
      <c r="B3243" t="str">
        <f>"DSP1L9FD"</f>
        <v>DSP1L9FD</v>
      </c>
    </row>
    <row r="3244" spans="1:2" x14ac:dyDescent="0.25">
      <c r="A3244" t="str">
        <f>"DSP2A12D"</f>
        <v>DSP2A12D</v>
      </c>
      <c r="B3244" t="str">
        <f>"DSP2A12D"</f>
        <v>DSP2A12D</v>
      </c>
    </row>
    <row r="3245" spans="1:2" x14ac:dyDescent="0.25">
      <c r="A3245" t="str">
        <f>"DSP2A12RD"</f>
        <v>DSP2A12RD</v>
      </c>
      <c r="B3245" t="str">
        <f>"DSP2A12RD"</f>
        <v>DSP2A12RD</v>
      </c>
    </row>
    <row r="3246" spans="1:2" x14ac:dyDescent="0.25">
      <c r="A3246" t="str">
        <f>"DSP2A16D"</f>
        <v>DSP2A16D</v>
      </c>
      <c r="B3246" t="str">
        <f>"DSP2A16D"</f>
        <v>DSP2A16D</v>
      </c>
    </row>
    <row r="3247" spans="1:2" x14ac:dyDescent="0.25">
      <c r="A3247" t="str">
        <f>"DSP2A24D"</f>
        <v>DSP2A24D</v>
      </c>
      <c r="B3247" t="str">
        <f>"DSP2A24D"</f>
        <v>DSP2A24D</v>
      </c>
    </row>
    <row r="3248" spans="1:2" x14ac:dyDescent="0.25">
      <c r="A3248" t="str">
        <f>"DSP2A24RD"</f>
        <v>DSP2A24RD</v>
      </c>
      <c r="B3248" t="str">
        <f>"DSP2A24RD"</f>
        <v>DSP2A24RD</v>
      </c>
    </row>
    <row r="3249" spans="1:2" x14ac:dyDescent="0.25">
      <c r="A3249" t="str">
        <f>"DSP2A3D"</f>
        <v>DSP2A3D</v>
      </c>
      <c r="B3249" t="str">
        <f>"DSP2A3D"</f>
        <v>DSP2A3D</v>
      </c>
    </row>
    <row r="3250" spans="1:2" x14ac:dyDescent="0.25">
      <c r="A3250" t="str">
        <f>"DSP2A48D"</f>
        <v>DSP2A48D</v>
      </c>
      <c r="B3250" t="str">
        <f>"DSP2A48D"</f>
        <v>DSP2A48D</v>
      </c>
    </row>
    <row r="3251" spans="1:2" x14ac:dyDescent="0.25">
      <c r="A3251" t="str">
        <f>"DSP2A5D"</f>
        <v>DSP2A5D</v>
      </c>
      <c r="B3251" t="str">
        <f>"DSP2A5D"</f>
        <v>DSP2A5D</v>
      </c>
    </row>
    <row r="3252" spans="1:2" x14ac:dyDescent="0.25">
      <c r="A3252" t="str">
        <f>"DSP2A5RD"</f>
        <v>DSP2A5RD</v>
      </c>
      <c r="B3252" t="str">
        <f>"DSP2A5RD"</f>
        <v>DSP2A5RD</v>
      </c>
    </row>
    <row r="3253" spans="1:2" x14ac:dyDescent="0.25">
      <c r="A3253" t="str">
        <f>"DSP2A6D"</f>
        <v>DSP2A6D</v>
      </c>
      <c r="B3253" t="str">
        <f>"DSP2A6D"</f>
        <v>DSP2A6D</v>
      </c>
    </row>
    <row r="3254" spans="1:2" x14ac:dyDescent="0.25">
      <c r="A3254" t="str">
        <f>"DSP2A9D"</f>
        <v>DSP2A9D</v>
      </c>
      <c r="B3254" t="str">
        <f>"DSP2A9D"</f>
        <v>DSP2A9D</v>
      </c>
    </row>
    <row r="3255" spans="1:2" x14ac:dyDescent="0.25">
      <c r="A3255" t="str">
        <f>"DSP2AL212D"</f>
        <v>DSP2AL212D</v>
      </c>
      <c r="B3255" t="str">
        <f>"DSP2AL212D"</f>
        <v>DSP2AL212D</v>
      </c>
    </row>
    <row r="3256" spans="1:2" x14ac:dyDescent="0.25">
      <c r="A3256" t="str">
        <f>"DSP2AL224D"</f>
        <v>DSP2AL224D</v>
      </c>
      <c r="B3256" t="str">
        <f>"DSP2AL224D"</f>
        <v>DSP2AL224D</v>
      </c>
    </row>
    <row r="3257" spans="1:2" x14ac:dyDescent="0.25">
      <c r="A3257" t="str">
        <f>"DSP2AL23D"</f>
        <v>DSP2AL23D</v>
      </c>
      <c r="B3257" t="str">
        <f>"DSP2AL23D"</f>
        <v>DSP2AL23D</v>
      </c>
    </row>
    <row r="3258" spans="1:2" x14ac:dyDescent="0.25">
      <c r="A3258" t="str">
        <f>"DSP2AL248D"</f>
        <v>DSP2AL248D</v>
      </c>
      <c r="B3258" t="str">
        <f>"DSP2AL248D"</f>
        <v>DSP2AL248D</v>
      </c>
    </row>
    <row r="3259" spans="1:2" x14ac:dyDescent="0.25">
      <c r="A3259" t="str">
        <f>"DSP2AL24D"</f>
        <v>DSP2AL24D</v>
      </c>
      <c r="B3259" t="str">
        <f>"DSP2AL24D"</f>
        <v>DSP2AL24D</v>
      </c>
    </row>
    <row r="3260" spans="1:2" x14ac:dyDescent="0.25">
      <c r="A3260" t="str">
        <f>"DSP2AL25D"</f>
        <v>DSP2AL25D</v>
      </c>
      <c r="B3260" t="str">
        <f>"DSP2AL25D"</f>
        <v>DSP2AL25D</v>
      </c>
    </row>
    <row r="3261" spans="1:2" x14ac:dyDescent="0.25">
      <c r="A3261" t="str">
        <f>"DSP2AL5D"</f>
        <v>DSP2AL5D</v>
      </c>
      <c r="B3261" t="str">
        <f>"DSP2AL5D"</f>
        <v>DSP2AL5D</v>
      </c>
    </row>
    <row r="3262" spans="1:2" x14ac:dyDescent="0.25">
      <c r="A3262" t="str">
        <f>"DSP2APSJ"</f>
        <v>DSP2APSJ</v>
      </c>
      <c r="B3262" t="str">
        <f>"DSP2A-PS"</f>
        <v>DSP2A-PS</v>
      </c>
    </row>
    <row r="3263" spans="1:2" x14ac:dyDescent="0.25">
      <c r="A3263" t="str">
        <f>"DSP2APSL2J"</f>
        <v>DSP2APSL2J</v>
      </c>
      <c r="B3263" t="str">
        <f>"DSP2A-PSL2"</f>
        <v>DSP2A-PSL2</v>
      </c>
    </row>
    <row r="3264" spans="1:2" x14ac:dyDescent="0.25">
      <c r="A3264" t="str">
        <f>"EKMB1100100"</f>
        <v>EKMB1100100</v>
      </c>
      <c r="B3264" t="str">
        <f>"EKMB1100100"</f>
        <v>EKMB1100100</v>
      </c>
    </row>
    <row r="3265" spans="1:2" x14ac:dyDescent="0.25">
      <c r="A3265" t="str">
        <f>"EKMB1101111"</f>
        <v>EKMB1101111</v>
      </c>
      <c r="B3265" t="str">
        <f>"EKMB1101111"</f>
        <v>EKMB1101111</v>
      </c>
    </row>
    <row r="3266" spans="1:2" x14ac:dyDescent="0.25">
      <c r="A3266" t="str">
        <f>"EKMB1101112"</f>
        <v>EKMB1101112</v>
      </c>
      <c r="B3266" t="str">
        <f>"EKMB1101112"</f>
        <v>EKMB1101112</v>
      </c>
    </row>
    <row r="3267" spans="1:2" x14ac:dyDescent="0.25">
      <c r="A3267" t="str">
        <f>"EKMB1101113"</f>
        <v>EKMB1101113</v>
      </c>
      <c r="B3267" t="str">
        <f>"EKMB1101113"</f>
        <v>EKMB1101113</v>
      </c>
    </row>
    <row r="3268" spans="1:2" x14ac:dyDescent="0.25">
      <c r="A3268" t="str">
        <f>"EKMB1103111"</f>
        <v>EKMB1103111</v>
      </c>
      <c r="B3268" t="str">
        <f>"EKMB1103111"</f>
        <v>EKMB1103111</v>
      </c>
    </row>
    <row r="3269" spans="1:2" x14ac:dyDescent="0.25">
      <c r="A3269" t="str">
        <f>"EKMB1103112"</f>
        <v>EKMB1103112</v>
      </c>
      <c r="B3269" t="str">
        <f>"EKMB1103112"</f>
        <v>EKMB1103112</v>
      </c>
    </row>
    <row r="3270" spans="1:2" x14ac:dyDescent="0.25">
      <c r="A3270" t="str">
        <f>"EKMB1103113"</f>
        <v>EKMB1103113</v>
      </c>
      <c r="B3270" t="str">
        <f>"EKMB1103113"</f>
        <v>EKMB1103113</v>
      </c>
    </row>
    <row r="3271" spans="1:2" x14ac:dyDescent="0.25">
      <c r="A3271" t="str">
        <f>"EKMB1104111"</f>
        <v>EKMB1104111</v>
      </c>
      <c r="B3271" t="str">
        <f>"EKMB1104111"</f>
        <v>EKMB1104111</v>
      </c>
    </row>
    <row r="3272" spans="1:2" x14ac:dyDescent="0.25">
      <c r="A3272" t="str">
        <f>"EKMB1104112"</f>
        <v>EKMB1104112</v>
      </c>
      <c r="B3272" t="str">
        <f>"EKMB1104112"</f>
        <v>EKMB1104112</v>
      </c>
    </row>
    <row r="3273" spans="1:2" x14ac:dyDescent="0.25">
      <c r="A3273" t="str">
        <f>"EKMB1104113"</f>
        <v>EKMB1104113</v>
      </c>
      <c r="B3273" t="str">
        <f>"EKMB1104113"</f>
        <v>EKMB1104113</v>
      </c>
    </row>
    <row r="3274" spans="1:2" x14ac:dyDescent="0.25">
      <c r="A3274" t="str">
        <f>"EKMB1105111"</f>
        <v>EKMB1105111</v>
      </c>
      <c r="B3274" t="str">
        <f>"EKMB1105111"</f>
        <v>EKMB1105111</v>
      </c>
    </row>
    <row r="3275" spans="1:2" x14ac:dyDescent="0.25">
      <c r="A3275" t="str">
        <f>"EKMB1105112"</f>
        <v>EKMB1105112</v>
      </c>
      <c r="B3275" t="str">
        <f>"EKMB1105112"</f>
        <v>EKMB1105112</v>
      </c>
    </row>
    <row r="3276" spans="1:2" x14ac:dyDescent="0.25">
      <c r="A3276" t="str">
        <f>"EKMB1105113"</f>
        <v>EKMB1105113</v>
      </c>
      <c r="B3276" t="str">
        <f>"EKMB1105113"</f>
        <v>EKMB1105113</v>
      </c>
    </row>
    <row r="3277" spans="1:2" x14ac:dyDescent="0.25">
      <c r="A3277" t="str">
        <f>"EKMB1106111"</f>
        <v>EKMB1106111</v>
      </c>
      <c r="B3277" t="str">
        <f>"EKMB1106111"</f>
        <v>EKMB1106111</v>
      </c>
    </row>
    <row r="3278" spans="1:2" x14ac:dyDescent="0.25">
      <c r="A3278" t="str">
        <f>"EKMB1106112"</f>
        <v>EKMB1106112</v>
      </c>
      <c r="B3278" t="str">
        <f>"EKMB1106112"</f>
        <v>EKMB1106112</v>
      </c>
    </row>
    <row r="3279" spans="1:2" x14ac:dyDescent="0.25">
      <c r="A3279" t="str">
        <f>"EKMB1106113"</f>
        <v>EKMB1106113</v>
      </c>
      <c r="B3279" t="str">
        <f>"EKMB1106113"</f>
        <v>EKMB1106113</v>
      </c>
    </row>
    <row r="3280" spans="1:2" x14ac:dyDescent="0.25">
      <c r="A3280" t="str">
        <f>"EKMB1107111"</f>
        <v>EKMB1107111</v>
      </c>
      <c r="B3280" t="str">
        <f>"EKMB1107111"</f>
        <v>EKMB1107111</v>
      </c>
    </row>
    <row r="3281" spans="1:2" x14ac:dyDescent="0.25">
      <c r="A3281" t="str">
        <f>"EKMB1107112"</f>
        <v>EKMB1107112</v>
      </c>
      <c r="B3281" t="str">
        <f>"EKMB1107112"</f>
        <v>EKMB1107112</v>
      </c>
    </row>
    <row r="3282" spans="1:2" x14ac:dyDescent="0.25">
      <c r="A3282" t="str">
        <f>"EKMB1107113"</f>
        <v>EKMB1107113</v>
      </c>
      <c r="B3282" t="str">
        <f>"EKMB1107113"</f>
        <v>EKMB1107113</v>
      </c>
    </row>
    <row r="3283" spans="1:2" x14ac:dyDescent="0.25">
      <c r="A3283" t="str">
        <f>"EKMB1108111"</f>
        <v>EKMB1108111</v>
      </c>
      <c r="B3283" t="str">
        <f>"EKMB1108111"</f>
        <v>EKMB1108111</v>
      </c>
    </row>
    <row r="3284" spans="1:2" x14ac:dyDescent="0.25">
      <c r="A3284" t="str">
        <f>"EKMB1108112"</f>
        <v>EKMB1108112</v>
      </c>
      <c r="B3284" t="str">
        <f>"EKMB1108112"</f>
        <v>EKMB1108112</v>
      </c>
    </row>
    <row r="3285" spans="1:2" x14ac:dyDescent="0.25">
      <c r="A3285" t="str">
        <f>"EKMB1108113"</f>
        <v>EKMB1108113</v>
      </c>
      <c r="B3285" t="str">
        <f>"EKMB1108113"</f>
        <v>EKMB1108113</v>
      </c>
    </row>
    <row r="3286" spans="1:2" x14ac:dyDescent="0.25">
      <c r="A3286" t="str">
        <f>"EKMB1109111"</f>
        <v>EKMB1109111</v>
      </c>
      <c r="B3286" t="str">
        <f>"EKMB1109111"</f>
        <v>EKMB1109111</v>
      </c>
    </row>
    <row r="3287" spans="1:2" x14ac:dyDescent="0.25">
      <c r="A3287" t="str">
        <f>"EKMB1109112"</f>
        <v>EKMB1109112</v>
      </c>
      <c r="B3287" t="str">
        <f>"EKMB1109112"</f>
        <v>EKMB1109112</v>
      </c>
    </row>
    <row r="3288" spans="1:2" x14ac:dyDescent="0.25">
      <c r="A3288" t="str">
        <f>"EKMB1109113"</f>
        <v>EKMB1109113</v>
      </c>
      <c r="B3288" t="str">
        <f>"EKMB1109113"</f>
        <v>EKMB1109113</v>
      </c>
    </row>
    <row r="3289" spans="1:2" x14ac:dyDescent="0.25">
      <c r="A3289" t="str">
        <f>"EKMB1110111"</f>
        <v>EKMB1110111</v>
      </c>
      <c r="B3289" t="str">
        <f>"EKMB1110111"</f>
        <v>EKMB1110111</v>
      </c>
    </row>
    <row r="3290" spans="1:2" x14ac:dyDescent="0.25">
      <c r="A3290" t="str">
        <f>"EKMB1110112"</f>
        <v>EKMB1110112</v>
      </c>
      <c r="B3290" t="str">
        <f>"EKMB1110112"</f>
        <v>EKMB1110112</v>
      </c>
    </row>
    <row r="3291" spans="1:2" x14ac:dyDescent="0.25">
      <c r="A3291" t="str">
        <f>"EKMB1110113"</f>
        <v>EKMB1110113</v>
      </c>
      <c r="B3291" t="str">
        <f>"EKMB1110113"</f>
        <v>EKMB1110113</v>
      </c>
    </row>
    <row r="3292" spans="1:2" x14ac:dyDescent="0.25">
      <c r="A3292" t="str">
        <f>"EKMB1191111"</f>
        <v>EKMB1191111</v>
      </c>
      <c r="B3292" t="str">
        <f>"EKMB1191111"</f>
        <v>EKMB1191111</v>
      </c>
    </row>
    <row r="3293" spans="1:2" x14ac:dyDescent="0.25">
      <c r="A3293" t="str">
        <f>"EKMB1191112"</f>
        <v>EKMB1191112</v>
      </c>
      <c r="B3293" t="str">
        <f>"EKMB1191112"</f>
        <v>EKMB1191112</v>
      </c>
    </row>
    <row r="3294" spans="1:2" x14ac:dyDescent="0.25">
      <c r="A3294" t="str">
        <f>"EKMB1191113"</f>
        <v>EKMB1191113</v>
      </c>
      <c r="B3294" t="str">
        <f>"EKMB1191113"</f>
        <v>EKMB1191113</v>
      </c>
    </row>
    <row r="3295" spans="1:2" x14ac:dyDescent="0.25">
      <c r="A3295" t="str">
        <f>"EKMB1193111"</f>
        <v>EKMB1193111</v>
      </c>
      <c r="B3295" t="str">
        <f>"EKMB1193111"</f>
        <v>EKMB1193111</v>
      </c>
    </row>
    <row r="3296" spans="1:2" x14ac:dyDescent="0.25">
      <c r="A3296" t="str">
        <f>"EKMB1193112"</f>
        <v>EKMB1193112</v>
      </c>
      <c r="B3296" t="str">
        <f>"EKMB1193112"</f>
        <v>EKMB1193112</v>
      </c>
    </row>
    <row r="3297" spans="1:2" x14ac:dyDescent="0.25">
      <c r="A3297" t="str">
        <f>"EKMB1193113"</f>
        <v>EKMB1193113</v>
      </c>
      <c r="B3297" t="str">
        <f>"EKMB1193113"</f>
        <v>EKMB1193113</v>
      </c>
    </row>
    <row r="3298" spans="1:2" x14ac:dyDescent="0.25">
      <c r="A3298" t="str">
        <f>"EKMB1200100"</f>
        <v>EKMB1200100</v>
      </c>
      <c r="B3298" t="str">
        <f>"EKMB1200100"</f>
        <v>EKMB1200100</v>
      </c>
    </row>
    <row r="3299" spans="1:2" x14ac:dyDescent="0.25">
      <c r="A3299" t="str">
        <f>"EKMB1201111"</f>
        <v>EKMB1201111</v>
      </c>
      <c r="B3299" t="str">
        <f>"EKMB1201111"</f>
        <v>EKMB1201111</v>
      </c>
    </row>
    <row r="3300" spans="1:2" x14ac:dyDescent="0.25">
      <c r="A3300" t="str">
        <f>"EKMB1201112"</f>
        <v>EKMB1201112</v>
      </c>
      <c r="B3300" t="str">
        <f>"EKMB1201112"</f>
        <v>EKMB1201112</v>
      </c>
    </row>
    <row r="3301" spans="1:2" x14ac:dyDescent="0.25">
      <c r="A3301" t="str">
        <f>"EKMB1201113"</f>
        <v>EKMB1201113</v>
      </c>
      <c r="B3301" t="str">
        <f>"EKMB1201113"</f>
        <v>EKMB1201113</v>
      </c>
    </row>
    <row r="3302" spans="1:2" x14ac:dyDescent="0.25">
      <c r="A3302" t="str">
        <f>"EKMB1203111"</f>
        <v>EKMB1203111</v>
      </c>
      <c r="B3302" t="str">
        <f>"EKMB1203111"</f>
        <v>EKMB1203111</v>
      </c>
    </row>
    <row r="3303" spans="1:2" x14ac:dyDescent="0.25">
      <c r="A3303" t="str">
        <f>"EKMB1203112"</f>
        <v>EKMB1203112</v>
      </c>
      <c r="B3303" t="str">
        <f>"EKMB1203112"</f>
        <v>EKMB1203112</v>
      </c>
    </row>
    <row r="3304" spans="1:2" x14ac:dyDescent="0.25">
      <c r="A3304" t="str">
        <f>"EKMB1203113"</f>
        <v>EKMB1203113</v>
      </c>
      <c r="B3304" t="str">
        <f>"EKMB1203113"</f>
        <v>EKMB1203113</v>
      </c>
    </row>
    <row r="3305" spans="1:2" x14ac:dyDescent="0.25">
      <c r="A3305" t="str">
        <f>"EKMB1204111"</f>
        <v>EKMB1204111</v>
      </c>
      <c r="B3305" t="str">
        <f>"EKMB1204111"</f>
        <v>EKMB1204111</v>
      </c>
    </row>
    <row r="3306" spans="1:2" x14ac:dyDescent="0.25">
      <c r="A3306" t="str">
        <f>"EKMB1204112"</f>
        <v>EKMB1204112</v>
      </c>
      <c r="B3306" t="str">
        <f>"EKMB1204112"</f>
        <v>EKMB1204112</v>
      </c>
    </row>
    <row r="3307" spans="1:2" x14ac:dyDescent="0.25">
      <c r="A3307" t="str">
        <f>"EKMB1204113"</f>
        <v>EKMB1204113</v>
      </c>
      <c r="B3307" t="str">
        <f>"EKMB1204113"</f>
        <v>EKMB1204113</v>
      </c>
    </row>
    <row r="3308" spans="1:2" x14ac:dyDescent="0.25">
      <c r="A3308" t="str">
        <f>"EKMB1205111"</f>
        <v>EKMB1205111</v>
      </c>
      <c r="B3308" t="str">
        <f>"EKMB1205111"</f>
        <v>EKMB1205111</v>
      </c>
    </row>
    <row r="3309" spans="1:2" x14ac:dyDescent="0.25">
      <c r="A3309" t="str">
        <f>"EKMB1205112"</f>
        <v>EKMB1205112</v>
      </c>
      <c r="B3309" t="str">
        <f>"EKMB1205112"</f>
        <v>EKMB1205112</v>
      </c>
    </row>
    <row r="3310" spans="1:2" x14ac:dyDescent="0.25">
      <c r="A3310" t="str">
        <f>"EKMB1205113"</f>
        <v>EKMB1205113</v>
      </c>
      <c r="B3310" t="str">
        <f>"EKMB1205113"</f>
        <v>EKMB1205113</v>
      </c>
    </row>
    <row r="3311" spans="1:2" x14ac:dyDescent="0.25">
      <c r="A3311" t="str">
        <f>"EKMB1206111"</f>
        <v>EKMB1206111</v>
      </c>
      <c r="B3311" t="str">
        <f>"EKMB1206111"</f>
        <v>EKMB1206111</v>
      </c>
    </row>
    <row r="3312" spans="1:2" x14ac:dyDescent="0.25">
      <c r="A3312" t="str">
        <f>"EKMB1206112"</f>
        <v>EKMB1206112</v>
      </c>
      <c r="B3312" t="str">
        <f>"EKMB1206112"</f>
        <v>EKMB1206112</v>
      </c>
    </row>
    <row r="3313" spans="1:2" x14ac:dyDescent="0.25">
      <c r="A3313" t="str">
        <f>"EKMB1206113"</f>
        <v>EKMB1206113</v>
      </c>
      <c r="B3313" t="str">
        <f>"EKMB1206113"</f>
        <v>EKMB1206113</v>
      </c>
    </row>
    <row r="3314" spans="1:2" x14ac:dyDescent="0.25">
      <c r="A3314" t="str">
        <f>"EKMB1207111"</f>
        <v>EKMB1207111</v>
      </c>
      <c r="B3314" t="str">
        <f>"EKMB1207111"</f>
        <v>EKMB1207111</v>
      </c>
    </row>
    <row r="3315" spans="1:2" x14ac:dyDescent="0.25">
      <c r="A3315" t="str">
        <f>"EKMB1207112"</f>
        <v>EKMB1207112</v>
      </c>
      <c r="B3315" t="str">
        <f>"EKMB1207112"</f>
        <v>EKMB1207112</v>
      </c>
    </row>
    <row r="3316" spans="1:2" x14ac:dyDescent="0.25">
      <c r="A3316" t="str">
        <f>"EKMB1207113"</f>
        <v>EKMB1207113</v>
      </c>
      <c r="B3316" t="str">
        <f>"EKMB1207113"</f>
        <v>EKMB1207113</v>
      </c>
    </row>
    <row r="3317" spans="1:2" x14ac:dyDescent="0.25">
      <c r="A3317" t="str">
        <f>"EKMB1208111"</f>
        <v>EKMB1208111</v>
      </c>
      <c r="B3317" t="str">
        <f>"EKMB1208111"</f>
        <v>EKMB1208111</v>
      </c>
    </row>
    <row r="3318" spans="1:2" x14ac:dyDescent="0.25">
      <c r="A3318" t="str">
        <f>"EKMB1208112"</f>
        <v>EKMB1208112</v>
      </c>
      <c r="B3318" t="str">
        <f>"EKMB1208112"</f>
        <v>EKMB1208112</v>
      </c>
    </row>
    <row r="3319" spans="1:2" x14ac:dyDescent="0.25">
      <c r="A3319" t="str">
        <f>"EKMB1208113"</f>
        <v>EKMB1208113</v>
      </c>
      <c r="B3319" t="str">
        <f>"EKMB1208113"</f>
        <v>EKMB1208113</v>
      </c>
    </row>
    <row r="3320" spans="1:2" x14ac:dyDescent="0.25">
      <c r="A3320" t="str">
        <f>"EKMB1209111"</f>
        <v>EKMB1209111</v>
      </c>
      <c r="B3320" t="str">
        <f>"EKMB1209111"</f>
        <v>EKMB1209111</v>
      </c>
    </row>
    <row r="3321" spans="1:2" x14ac:dyDescent="0.25">
      <c r="A3321" t="str">
        <f>"EKMB1209112"</f>
        <v>EKMB1209112</v>
      </c>
      <c r="B3321" t="str">
        <f>"EKMB1209112"</f>
        <v>EKMB1209112</v>
      </c>
    </row>
    <row r="3322" spans="1:2" x14ac:dyDescent="0.25">
      <c r="A3322" t="str">
        <f>"EKMB1209113"</f>
        <v>EKMB1209113</v>
      </c>
      <c r="B3322" t="str">
        <f>"EKMB1209113"</f>
        <v>EKMB1209113</v>
      </c>
    </row>
    <row r="3323" spans="1:2" x14ac:dyDescent="0.25">
      <c r="A3323" t="str">
        <f>"EKMB1210111"</f>
        <v>EKMB1210111</v>
      </c>
      <c r="B3323" t="str">
        <f>"EKMB1210111"</f>
        <v>EKMB1210111</v>
      </c>
    </row>
    <row r="3324" spans="1:2" x14ac:dyDescent="0.25">
      <c r="A3324" t="str">
        <f>"EKMB1210112"</f>
        <v>EKMB1210112</v>
      </c>
      <c r="B3324" t="str">
        <f>"EKMB1210112"</f>
        <v>EKMB1210112</v>
      </c>
    </row>
    <row r="3325" spans="1:2" x14ac:dyDescent="0.25">
      <c r="A3325" t="str">
        <f>"EKMB1210113"</f>
        <v>EKMB1210113</v>
      </c>
      <c r="B3325" t="str">
        <f>"EKMB1210113"</f>
        <v>EKMB1210113</v>
      </c>
    </row>
    <row r="3326" spans="1:2" x14ac:dyDescent="0.25">
      <c r="A3326" t="str">
        <f>"EKMB1291111"</f>
        <v>EKMB1291111</v>
      </c>
      <c r="B3326" t="str">
        <f>"EKMB1291111"</f>
        <v>EKMB1291111</v>
      </c>
    </row>
    <row r="3327" spans="1:2" x14ac:dyDescent="0.25">
      <c r="A3327" t="str">
        <f>"EKMB1291112"</f>
        <v>EKMB1291112</v>
      </c>
      <c r="B3327" t="str">
        <f>"EKMB1291112"</f>
        <v>EKMB1291112</v>
      </c>
    </row>
    <row r="3328" spans="1:2" x14ac:dyDescent="0.25">
      <c r="A3328" t="str">
        <f>"EKMB1291113"</f>
        <v>EKMB1291113</v>
      </c>
      <c r="B3328" t="str">
        <f>"EKMB1291113"</f>
        <v>EKMB1291113</v>
      </c>
    </row>
    <row r="3329" spans="1:2" x14ac:dyDescent="0.25">
      <c r="A3329" t="str">
        <f>"EKMB1293111"</f>
        <v>EKMB1293111</v>
      </c>
      <c r="B3329" t="str">
        <f>"EKMB1293111"</f>
        <v>EKMB1293111</v>
      </c>
    </row>
    <row r="3330" spans="1:2" x14ac:dyDescent="0.25">
      <c r="A3330" t="str">
        <f>"EKMB1293112"</f>
        <v>EKMB1293112</v>
      </c>
      <c r="B3330" t="str">
        <f>"EKMB1293112"</f>
        <v>EKMB1293112</v>
      </c>
    </row>
    <row r="3331" spans="1:2" x14ac:dyDescent="0.25">
      <c r="A3331" t="str">
        <f>"EKMB1293113"</f>
        <v>EKMB1293113</v>
      </c>
      <c r="B3331" t="str">
        <f>"EKMB1293113"</f>
        <v>EKMB1293113</v>
      </c>
    </row>
    <row r="3332" spans="1:2" x14ac:dyDescent="0.25">
      <c r="A3332" t="str">
        <f>"EKMB1300100K"</f>
        <v>EKMB1300100K</v>
      </c>
      <c r="B3332" t="str">
        <f>"EKMB1300100K"</f>
        <v>EKMB1300100K</v>
      </c>
    </row>
    <row r="3333" spans="1:2" x14ac:dyDescent="0.25">
      <c r="A3333" t="str">
        <f>"EKMB1301111K"</f>
        <v>EKMB1301111K</v>
      </c>
      <c r="B3333" t="str">
        <f>"EKMB1301111K"</f>
        <v>EKMB1301111K</v>
      </c>
    </row>
    <row r="3334" spans="1:2" x14ac:dyDescent="0.25">
      <c r="A3334" t="str">
        <f>"EKMB1301112K"</f>
        <v>EKMB1301112K</v>
      </c>
      <c r="B3334" t="str">
        <f>"EKMB1301112K"</f>
        <v>EKMB1301112K</v>
      </c>
    </row>
    <row r="3335" spans="1:2" x14ac:dyDescent="0.25">
      <c r="A3335" t="str">
        <f>"EKMB1301113K"</f>
        <v>EKMB1301113K</v>
      </c>
      <c r="B3335" t="str">
        <f>"EKMB1301113K"</f>
        <v>EKMB1301113K</v>
      </c>
    </row>
    <row r="3336" spans="1:2" x14ac:dyDescent="0.25">
      <c r="A3336" t="str">
        <f>"EKMB1303111K"</f>
        <v>EKMB1303111K</v>
      </c>
      <c r="B3336" t="str">
        <f>"EKMB1303111K"</f>
        <v>EKMB1303111K</v>
      </c>
    </row>
    <row r="3337" spans="1:2" x14ac:dyDescent="0.25">
      <c r="A3337" t="str">
        <f>"EKMB1303112K"</f>
        <v>EKMB1303112K</v>
      </c>
      <c r="B3337" t="str">
        <f>"EKMB1303112K"</f>
        <v>EKMB1303112K</v>
      </c>
    </row>
    <row r="3338" spans="1:2" x14ac:dyDescent="0.25">
      <c r="A3338" t="str">
        <f>"EKMB1303113K"</f>
        <v>EKMB1303113K</v>
      </c>
      <c r="B3338" t="str">
        <f>"EKMB1303113K"</f>
        <v>EKMB1303113K</v>
      </c>
    </row>
    <row r="3339" spans="1:2" x14ac:dyDescent="0.25">
      <c r="A3339" t="str">
        <f>"EKMB1304111K"</f>
        <v>EKMB1304111K</v>
      </c>
      <c r="B3339" t="str">
        <f>"EKMB1304111K"</f>
        <v>EKMB1304111K</v>
      </c>
    </row>
    <row r="3340" spans="1:2" x14ac:dyDescent="0.25">
      <c r="A3340" t="str">
        <f>"EKMB1304112K"</f>
        <v>EKMB1304112K</v>
      </c>
      <c r="B3340" t="str">
        <f>"EKMB1304112K"</f>
        <v>EKMB1304112K</v>
      </c>
    </row>
    <row r="3341" spans="1:2" x14ac:dyDescent="0.25">
      <c r="A3341" t="str">
        <f>"EKMB1304113K"</f>
        <v>EKMB1304113K</v>
      </c>
      <c r="B3341" t="str">
        <f>"EKMB1304113K"</f>
        <v>EKMB1304113K</v>
      </c>
    </row>
    <row r="3342" spans="1:2" x14ac:dyDescent="0.25">
      <c r="A3342" t="str">
        <f>"EKMB1305111K"</f>
        <v>EKMB1305111K</v>
      </c>
      <c r="B3342" t="str">
        <f>"EKMB1305111K"</f>
        <v>EKMB1305111K</v>
      </c>
    </row>
    <row r="3343" spans="1:2" x14ac:dyDescent="0.25">
      <c r="A3343" t="str">
        <f>"EKMB1305112K"</f>
        <v>EKMB1305112K</v>
      </c>
      <c r="B3343" t="str">
        <f>"EKMB1305112K"</f>
        <v>EKMB1305112K</v>
      </c>
    </row>
    <row r="3344" spans="1:2" x14ac:dyDescent="0.25">
      <c r="A3344" t="str">
        <f>"EKMB1305113K"</f>
        <v>EKMB1305113K</v>
      </c>
      <c r="B3344" t="str">
        <f>"EKMB1305113K"</f>
        <v>EKMB1305113K</v>
      </c>
    </row>
    <row r="3345" spans="1:2" x14ac:dyDescent="0.25">
      <c r="A3345" t="str">
        <f>"EKMB1306111K"</f>
        <v>EKMB1306111K</v>
      </c>
      <c r="B3345" t="str">
        <f>"EKMB1306111K"</f>
        <v>EKMB1306111K</v>
      </c>
    </row>
    <row r="3346" spans="1:2" x14ac:dyDescent="0.25">
      <c r="A3346" t="str">
        <f>"EKMB1306112K"</f>
        <v>EKMB1306112K</v>
      </c>
      <c r="B3346" t="str">
        <f>"EKMB1306112K"</f>
        <v>EKMB1306112K</v>
      </c>
    </row>
    <row r="3347" spans="1:2" x14ac:dyDescent="0.25">
      <c r="A3347" t="str">
        <f>"EKMB1306113K"</f>
        <v>EKMB1306113K</v>
      </c>
      <c r="B3347" t="str">
        <f>"EKMB1306113K"</f>
        <v>EKMB1306113K</v>
      </c>
    </row>
    <row r="3348" spans="1:2" x14ac:dyDescent="0.25">
      <c r="A3348" t="str">
        <f>"EKMB1307111K"</f>
        <v>EKMB1307111K</v>
      </c>
      <c r="B3348" t="str">
        <f>"EKMB1307111K"</f>
        <v>EKMB1307111K</v>
      </c>
    </row>
    <row r="3349" spans="1:2" x14ac:dyDescent="0.25">
      <c r="A3349" t="str">
        <f>"EKMB1307112K"</f>
        <v>EKMB1307112K</v>
      </c>
      <c r="B3349" t="str">
        <f>"EKMB1307112K"</f>
        <v>EKMB1307112K</v>
      </c>
    </row>
    <row r="3350" spans="1:2" x14ac:dyDescent="0.25">
      <c r="A3350" t="str">
        <f>"EKMB1307113K"</f>
        <v>EKMB1307113K</v>
      </c>
      <c r="B3350" t="str">
        <f>"EKMB1307113K"</f>
        <v>EKMB1307113K</v>
      </c>
    </row>
    <row r="3351" spans="1:2" x14ac:dyDescent="0.25">
      <c r="A3351" t="str">
        <f>"EKMB1308111K"</f>
        <v>EKMB1308111K</v>
      </c>
      <c r="B3351" t="str">
        <f>"EKMB1308111K"</f>
        <v>EKMB1308111K</v>
      </c>
    </row>
    <row r="3352" spans="1:2" x14ac:dyDescent="0.25">
      <c r="A3352" t="str">
        <f>"EKMB1308112K"</f>
        <v>EKMB1308112K</v>
      </c>
      <c r="B3352" t="str">
        <f>"EKMB1308112K"</f>
        <v>EKMB1308112K</v>
      </c>
    </row>
    <row r="3353" spans="1:2" x14ac:dyDescent="0.25">
      <c r="A3353" t="str">
        <f>"EKMB1308113K"</f>
        <v>EKMB1308113K</v>
      </c>
      <c r="B3353" t="str">
        <f>"EKMB1308113K"</f>
        <v>EKMB1308113K</v>
      </c>
    </row>
    <row r="3354" spans="1:2" x14ac:dyDescent="0.25">
      <c r="A3354" t="str">
        <f>"EKMB1309111K"</f>
        <v>EKMB1309111K</v>
      </c>
      <c r="B3354" t="str">
        <f>"EKMB1309111K"</f>
        <v>EKMB1309111K</v>
      </c>
    </row>
    <row r="3355" spans="1:2" x14ac:dyDescent="0.25">
      <c r="A3355" t="str">
        <f>"EKMB1309112K"</f>
        <v>EKMB1309112K</v>
      </c>
      <c r="B3355" t="str">
        <f>"EKMB1309112K"</f>
        <v>EKMB1309112K</v>
      </c>
    </row>
    <row r="3356" spans="1:2" x14ac:dyDescent="0.25">
      <c r="A3356" t="str">
        <f>"EKMB1309113K"</f>
        <v>EKMB1309113K</v>
      </c>
      <c r="B3356" t="str">
        <f>"EKMB1309113K"</f>
        <v>EKMB1309113K</v>
      </c>
    </row>
    <row r="3357" spans="1:2" x14ac:dyDescent="0.25">
      <c r="A3357" t="str">
        <f>"EKMB1310111K"</f>
        <v>EKMB1310111K</v>
      </c>
      <c r="B3357" t="str">
        <f>"EKMB1310111K"</f>
        <v>EKMB1310111K</v>
      </c>
    </row>
    <row r="3358" spans="1:2" x14ac:dyDescent="0.25">
      <c r="A3358" t="str">
        <f>"EKMB1310112K"</f>
        <v>EKMB1310112K</v>
      </c>
      <c r="B3358" t="str">
        <f>"EKMB1310112K"</f>
        <v>EKMB1310112K</v>
      </c>
    </row>
    <row r="3359" spans="1:2" x14ac:dyDescent="0.25">
      <c r="A3359" t="str">
        <f>"EKMB1310113K"</f>
        <v>EKMB1310113K</v>
      </c>
      <c r="B3359" t="str">
        <f>"EKMB1310113K"</f>
        <v>EKMB1310113K</v>
      </c>
    </row>
    <row r="3360" spans="1:2" x14ac:dyDescent="0.25">
      <c r="A3360" t="str">
        <f>"EKMB1391111K"</f>
        <v>EKMB1391111K</v>
      </c>
      <c r="B3360" t="str">
        <f>"EKMB1391111K"</f>
        <v>EKMB1391111K</v>
      </c>
    </row>
    <row r="3361" spans="1:2" x14ac:dyDescent="0.25">
      <c r="A3361" t="str">
        <f>"EKMB1391112K"</f>
        <v>EKMB1391112K</v>
      </c>
      <c r="B3361" t="str">
        <f>"EKMB1391112K"</f>
        <v>EKMB1391112K</v>
      </c>
    </row>
    <row r="3362" spans="1:2" x14ac:dyDescent="0.25">
      <c r="A3362" t="str">
        <f>"EKMB1391113K"</f>
        <v>EKMB1391113K</v>
      </c>
      <c r="B3362" t="str">
        <f>"EKMB1391113K"</f>
        <v>EKMB1391113K</v>
      </c>
    </row>
    <row r="3363" spans="1:2" x14ac:dyDescent="0.25">
      <c r="A3363" t="str">
        <f>"EKMB1393111K"</f>
        <v>EKMB1393111K</v>
      </c>
      <c r="B3363" t="str">
        <f>"EKMB1393111K"</f>
        <v>EKMB1393111K</v>
      </c>
    </row>
    <row r="3364" spans="1:2" x14ac:dyDescent="0.25">
      <c r="A3364" t="str">
        <f>"EKMB1393112K"</f>
        <v>EKMB1393112K</v>
      </c>
      <c r="B3364" t="str">
        <f>"EKMB1393112K"</f>
        <v>EKMB1393112K</v>
      </c>
    </row>
    <row r="3365" spans="1:2" x14ac:dyDescent="0.25">
      <c r="A3365" t="str">
        <f>"EKMB1393113K"</f>
        <v>EKMB1393113K</v>
      </c>
      <c r="B3365" t="str">
        <f>"EKMB1393113K"</f>
        <v>EKMB1393113K</v>
      </c>
    </row>
    <row r="3366" spans="1:2" x14ac:dyDescent="0.25">
      <c r="A3366" t="str">
        <f>"EKMB4300100K"</f>
        <v>EKMB4300100K</v>
      </c>
      <c r="B3366" t="str">
        <f>"EKMB4300100K"</f>
        <v>EKMB4300100K</v>
      </c>
    </row>
    <row r="3367" spans="1:2" x14ac:dyDescent="0.25">
      <c r="A3367" t="str">
        <f>"EKMB4301111K"</f>
        <v>EKMB4301111K</v>
      </c>
      <c r="B3367" t="str">
        <f>"EKMB4301111K"</f>
        <v>EKMB4301111K</v>
      </c>
    </row>
    <row r="3368" spans="1:2" x14ac:dyDescent="0.25">
      <c r="A3368" t="str">
        <f>"EKMB4301112K"</f>
        <v>EKMB4301112K</v>
      </c>
      <c r="B3368" t="str">
        <f>"EKMB4301112K"</f>
        <v>EKMB4301112K</v>
      </c>
    </row>
    <row r="3369" spans="1:2" x14ac:dyDescent="0.25">
      <c r="A3369" t="str">
        <f>"EKMB4301113K"</f>
        <v>EKMB4301113K</v>
      </c>
      <c r="B3369" t="str">
        <f>"EKMB4301113K"</f>
        <v>EKMB4301113K</v>
      </c>
    </row>
    <row r="3370" spans="1:2" x14ac:dyDescent="0.25">
      <c r="A3370" t="str">
        <f>"EKMB4303111K"</f>
        <v>EKMB4303111K</v>
      </c>
      <c r="B3370" t="str">
        <f>"EKMB4303111K"</f>
        <v>EKMB4303111K</v>
      </c>
    </row>
    <row r="3371" spans="1:2" x14ac:dyDescent="0.25">
      <c r="A3371" t="str">
        <f>"EKMB4303112K"</f>
        <v>EKMB4303112K</v>
      </c>
      <c r="B3371" t="str">
        <f>"EKMB4303112K"</f>
        <v>EKMB4303112K</v>
      </c>
    </row>
    <row r="3372" spans="1:2" x14ac:dyDescent="0.25">
      <c r="A3372" t="str">
        <f>"EKMB4303113K"</f>
        <v>EKMB4303113K</v>
      </c>
      <c r="B3372" t="str">
        <f>"EKMB4303113K"</f>
        <v>EKMB4303113K</v>
      </c>
    </row>
    <row r="3373" spans="1:2" x14ac:dyDescent="0.25">
      <c r="A3373" t="str">
        <f>"EKMB4304111K"</f>
        <v>EKMB4304111K</v>
      </c>
      <c r="B3373" t="str">
        <f>"EKMB4304111K"</f>
        <v>EKMB4304111K</v>
      </c>
    </row>
    <row r="3374" spans="1:2" x14ac:dyDescent="0.25">
      <c r="A3374" t="str">
        <f>"EKMB4304112K"</f>
        <v>EKMB4304112K</v>
      </c>
      <c r="B3374" t="str">
        <f>"EKMB4304112K"</f>
        <v>EKMB4304112K</v>
      </c>
    </row>
    <row r="3375" spans="1:2" x14ac:dyDescent="0.25">
      <c r="A3375" t="str">
        <f>"EKMB4304113K"</f>
        <v>EKMB4304113K</v>
      </c>
      <c r="B3375" t="str">
        <f>"EKMB4304113K"</f>
        <v>EKMB4304113K</v>
      </c>
    </row>
    <row r="3376" spans="1:2" x14ac:dyDescent="0.25">
      <c r="A3376" t="str">
        <f>"EKMB4305111K"</f>
        <v>EKMB4305111K</v>
      </c>
      <c r="B3376" t="str">
        <f>"EKMB4305111K"</f>
        <v>EKMB4305111K</v>
      </c>
    </row>
    <row r="3377" spans="1:2" x14ac:dyDescent="0.25">
      <c r="A3377" t="str">
        <f>"EKMB4305112K"</f>
        <v>EKMB4305112K</v>
      </c>
      <c r="B3377" t="str">
        <f>"EKMB4305112K"</f>
        <v>EKMB4305112K</v>
      </c>
    </row>
    <row r="3378" spans="1:2" x14ac:dyDescent="0.25">
      <c r="A3378" t="str">
        <f>"EKMB4305113K"</f>
        <v>EKMB4305113K</v>
      </c>
      <c r="B3378" t="str">
        <f>"EKMB4305113K"</f>
        <v>EKMB4305113K</v>
      </c>
    </row>
    <row r="3379" spans="1:2" x14ac:dyDescent="0.25">
      <c r="A3379" t="str">
        <f>"EKMB4306111K"</f>
        <v>EKMB4306111K</v>
      </c>
      <c r="B3379" t="str">
        <f>"EKMB4306111K"</f>
        <v>EKMB4306111K</v>
      </c>
    </row>
    <row r="3380" spans="1:2" x14ac:dyDescent="0.25">
      <c r="A3380" t="str">
        <f>"EKMB4306112K"</f>
        <v>EKMB4306112K</v>
      </c>
      <c r="B3380" t="str">
        <f>"EKMB4306112K"</f>
        <v>EKMB4306112K</v>
      </c>
    </row>
    <row r="3381" spans="1:2" x14ac:dyDescent="0.25">
      <c r="A3381" t="str">
        <f>"EKMB4306113K"</f>
        <v>EKMB4306113K</v>
      </c>
      <c r="B3381" t="str">
        <f>"EKMB4306113K"</f>
        <v>EKMB4306113K</v>
      </c>
    </row>
    <row r="3382" spans="1:2" x14ac:dyDescent="0.25">
      <c r="A3382" t="str">
        <f>"EKMB4307111K"</f>
        <v>EKMB4307111K</v>
      </c>
      <c r="B3382" t="str">
        <f>"EKMB4307111K"</f>
        <v>EKMB4307111K</v>
      </c>
    </row>
    <row r="3383" spans="1:2" x14ac:dyDescent="0.25">
      <c r="A3383" t="str">
        <f>"EKMB4307112K"</f>
        <v>EKMB4307112K</v>
      </c>
      <c r="B3383" t="str">
        <f>"EKMB4307112K"</f>
        <v>EKMB4307112K</v>
      </c>
    </row>
    <row r="3384" spans="1:2" x14ac:dyDescent="0.25">
      <c r="A3384" t="str">
        <f>"EKMB4307113K"</f>
        <v>EKMB4307113K</v>
      </c>
      <c r="B3384" t="str">
        <f>"EKMB4307113K"</f>
        <v>EKMB4307113K</v>
      </c>
    </row>
    <row r="3385" spans="1:2" x14ac:dyDescent="0.25">
      <c r="A3385" t="str">
        <f>"EKMB4308111K"</f>
        <v>EKMB4308111K</v>
      </c>
      <c r="B3385" t="str">
        <f>"EKMB4308111K"</f>
        <v>EKMB4308111K</v>
      </c>
    </row>
    <row r="3386" spans="1:2" x14ac:dyDescent="0.25">
      <c r="A3386" t="str">
        <f>"EKMB4308112K"</f>
        <v>EKMB4308112K</v>
      </c>
      <c r="B3386" t="str">
        <f>"EKMB4308112K"</f>
        <v>EKMB4308112K</v>
      </c>
    </row>
    <row r="3387" spans="1:2" x14ac:dyDescent="0.25">
      <c r="A3387" t="str">
        <f>"EKMB4308113K"</f>
        <v>EKMB4308113K</v>
      </c>
      <c r="B3387" t="str">
        <f>"EKMB4308113K"</f>
        <v>EKMB4308113K</v>
      </c>
    </row>
    <row r="3388" spans="1:2" x14ac:dyDescent="0.25">
      <c r="A3388" t="str">
        <f>"EKMB4309111K"</f>
        <v>EKMB4309111K</v>
      </c>
      <c r="B3388" t="str">
        <f>"EKMB4309111K"</f>
        <v>EKMB4309111K</v>
      </c>
    </row>
    <row r="3389" spans="1:2" x14ac:dyDescent="0.25">
      <c r="A3389" t="str">
        <f>"EKMB4309112K"</f>
        <v>EKMB4309112K</v>
      </c>
      <c r="B3389" t="str">
        <f>"EKMB4309112K"</f>
        <v>EKMB4309112K</v>
      </c>
    </row>
    <row r="3390" spans="1:2" x14ac:dyDescent="0.25">
      <c r="A3390" t="str">
        <f>"EKMB4309113K"</f>
        <v>EKMB4309113K</v>
      </c>
      <c r="B3390" t="str">
        <f>"EKMB4309113K"</f>
        <v>EKMB4309113K</v>
      </c>
    </row>
    <row r="3391" spans="1:2" x14ac:dyDescent="0.25">
      <c r="A3391" t="str">
        <f>"EKMB4310111K"</f>
        <v>EKMB4310111K</v>
      </c>
      <c r="B3391" t="str">
        <f>"EKMB4310111K"</f>
        <v>EKMB4310111K</v>
      </c>
    </row>
    <row r="3392" spans="1:2" x14ac:dyDescent="0.25">
      <c r="A3392" t="str">
        <f>"EKMB4310112K"</f>
        <v>EKMB4310112K</v>
      </c>
      <c r="B3392" t="str">
        <f>"EKMB4310112K"</f>
        <v>EKMB4310112K</v>
      </c>
    </row>
    <row r="3393" spans="1:2" x14ac:dyDescent="0.25">
      <c r="A3393" t="str">
        <f>"EKMB4310113K"</f>
        <v>EKMB4310113K</v>
      </c>
      <c r="B3393" t="str">
        <f>"EKMB4310113K"</f>
        <v>EKMB4310113K</v>
      </c>
    </row>
    <row r="3394" spans="1:2" x14ac:dyDescent="0.25">
      <c r="A3394" t="str">
        <f>"EKMB4391111K"</f>
        <v>EKMB4391111K</v>
      </c>
      <c r="B3394" t="str">
        <f>"EKMB4391111K"</f>
        <v>EKMB4391111K</v>
      </c>
    </row>
    <row r="3395" spans="1:2" x14ac:dyDescent="0.25">
      <c r="A3395" t="str">
        <f>"EKMB4391112K"</f>
        <v>EKMB4391112K</v>
      </c>
      <c r="B3395" t="str">
        <f>"EKMB4391112K"</f>
        <v>EKMB4391112K</v>
      </c>
    </row>
    <row r="3396" spans="1:2" x14ac:dyDescent="0.25">
      <c r="A3396" t="str">
        <f>"EKMB4391113K"</f>
        <v>EKMB4391113K</v>
      </c>
      <c r="B3396" t="str">
        <f>"EKMB4391113K"</f>
        <v>EKMB4391113K</v>
      </c>
    </row>
    <row r="3397" spans="1:2" x14ac:dyDescent="0.25">
      <c r="A3397" t="str">
        <f>"EKMB4393111K"</f>
        <v>EKMB4393111K</v>
      </c>
      <c r="B3397" t="str">
        <f>"EKMB4393111K"</f>
        <v>EKMB4393111K</v>
      </c>
    </row>
    <row r="3398" spans="1:2" x14ac:dyDescent="0.25">
      <c r="A3398" t="str">
        <f>"EKMB4393112K"</f>
        <v>EKMB4393112K</v>
      </c>
      <c r="B3398" t="str">
        <f>"EKMB4393112K"</f>
        <v>EKMB4393112K</v>
      </c>
    </row>
    <row r="3399" spans="1:2" x14ac:dyDescent="0.25">
      <c r="A3399" t="str">
        <f>"EKMB4393113K"</f>
        <v>EKMB4393113K</v>
      </c>
      <c r="B3399" t="str">
        <f>"EKMB4393113K"</f>
        <v>EKMB4393113K</v>
      </c>
    </row>
    <row r="3400" spans="1:2" x14ac:dyDescent="0.25">
      <c r="A3400" t="str">
        <f>"EKMC1600100"</f>
        <v>EKMC1600100</v>
      </c>
      <c r="B3400" t="str">
        <f>"EKMC1600100"</f>
        <v>EKMC1600100</v>
      </c>
    </row>
    <row r="3401" spans="1:2" x14ac:dyDescent="0.25">
      <c r="A3401" t="str">
        <f>"EKMC1601111"</f>
        <v>EKMC1601111</v>
      </c>
      <c r="B3401" t="str">
        <f>"EKMC1601111"</f>
        <v>EKMC1601111</v>
      </c>
    </row>
    <row r="3402" spans="1:2" x14ac:dyDescent="0.25">
      <c r="A3402" t="str">
        <f>"EKMC1601112"</f>
        <v>EKMC1601112</v>
      </c>
      <c r="B3402" t="str">
        <f>"EKMC1601112"</f>
        <v>EKMC1601112</v>
      </c>
    </row>
    <row r="3403" spans="1:2" x14ac:dyDescent="0.25">
      <c r="A3403" t="str">
        <f>"EKMC1601113"</f>
        <v>EKMC1601113</v>
      </c>
      <c r="B3403" t="str">
        <f>"EKMC1601113"</f>
        <v>EKMC1601113</v>
      </c>
    </row>
    <row r="3404" spans="1:2" x14ac:dyDescent="0.25">
      <c r="A3404" t="str">
        <f>"EKMC1603111"</f>
        <v>EKMC1603111</v>
      </c>
      <c r="B3404" t="str">
        <f>"EKMC1603111"</f>
        <v>EKMC1603111</v>
      </c>
    </row>
    <row r="3405" spans="1:2" x14ac:dyDescent="0.25">
      <c r="A3405" t="str">
        <f>"EKMC1603112"</f>
        <v>EKMC1603112</v>
      </c>
      <c r="B3405" t="str">
        <f>"EKMC1603112"</f>
        <v>EKMC1603112</v>
      </c>
    </row>
    <row r="3406" spans="1:2" x14ac:dyDescent="0.25">
      <c r="A3406" t="str">
        <f>"EKMC1603113"</f>
        <v>EKMC1603113</v>
      </c>
      <c r="B3406" t="str">
        <f>"EKMC1603113"</f>
        <v>EKMC1603113</v>
      </c>
    </row>
    <row r="3407" spans="1:2" x14ac:dyDescent="0.25">
      <c r="A3407" t="str">
        <f>"EKMC1604111"</f>
        <v>EKMC1604111</v>
      </c>
      <c r="B3407" t="str">
        <f>"EKMC1604111"</f>
        <v>EKMC1604111</v>
      </c>
    </row>
    <row r="3408" spans="1:2" x14ac:dyDescent="0.25">
      <c r="A3408" t="str">
        <f>"EKMC1604112"</f>
        <v>EKMC1604112</v>
      </c>
      <c r="B3408" t="str">
        <f>"EKMC1604112"</f>
        <v>EKMC1604112</v>
      </c>
    </row>
    <row r="3409" spans="1:2" x14ac:dyDescent="0.25">
      <c r="A3409" t="str">
        <f>"EKMC1604113"</f>
        <v>EKMC1604113</v>
      </c>
      <c r="B3409" t="str">
        <f>"EKMC1604113"</f>
        <v>EKMC1604113</v>
      </c>
    </row>
    <row r="3410" spans="1:2" x14ac:dyDescent="0.25">
      <c r="A3410" t="str">
        <f>"EKMC1605111"</f>
        <v>EKMC1605111</v>
      </c>
      <c r="B3410" t="str">
        <f>"EKMC1605111"</f>
        <v>EKMC1605111</v>
      </c>
    </row>
    <row r="3411" spans="1:2" x14ac:dyDescent="0.25">
      <c r="A3411" t="str">
        <f>"EKMC1605112"</f>
        <v>EKMC1605112</v>
      </c>
      <c r="B3411" t="str">
        <f>"EKMC1605112"</f>
        <v>EKMC1605112</v>
      </c>
    </row>
    <row r="3412" spans="1:2" x14ac:dyDescent="0.25">
      <c r="A3412" t="str">
        <f>"EKMC1605113"</f>
        <v>EKMC1605113</v>
      </c>
      <c r="B3412" t="str">
        <f>"EKMC1605113"</f>
        <v>EKMC1605113</v>
      </c>
    </row>
    <row r="3413" spans="1:2" x14ac:dyDescent="0.25">
      <c r="A3413" t="str">
        <f>"EKMC1606111"</f>
        <v>EKMC1606111</v>
      </c>
      <c r="B3413" t="str">
        <f>"EKMC1606111"</f>
        <v>EKMC1606111</v>
      </c>
    </row>
    <row r="3414" spans="1:2" x14ac:dyDescent="0.25">
      <c r="A3414" t="str">
        <f>"EKMC1606112"</f>
        <v>EKMC1606112</v>
      </c>
      <c r="B3414" t="str">
        <f>"EKMC1606112"</f>
        <v>EKMC1606112</v>
      </c>
    </row>
    <row r="3415" spans="1:2" x14ac:dyDescent="0.25">
      <c r="A3415" t="str">
        <f>"EKMC1606113"</f>
        <v>EKMC1606113</v>
      </c>
      <c r="B3415" t="str">
        <f>"EKMC1606113"</f>
        <v>EKMC1606113</v>
      </c>
    </row>
    <row r="3416" spans="1:2" x14ac:dyDescent="0.25">
      <c r="A3416" t="str">
        <f>"EKMC1607111"</f>
        <v>EKMC1607111</v>
      </c>
      <c r="B3416" t="str">
        <f>"EKMC1607111"</f>
        <v>EKMC1607111</v>
      </c>
    </row>
    <row r="3417" spans="1:2" x14ac:dyDescent="0.25">
      <c r="A3417" t="str">
        <f>"EKMC1607112"</f>
        <v>EKMC1607112</v>
      </c>
      <c r="B3417" t="str">
        <f>"EKMC1607112"</f>
        <v>EKMC1607112</v>
      </c>
    </row>
    <row r="3418" spans="1:2" x14ac:dyDescent="0.25">
      <c r="A3418" t="str">
        <f>"EKMC1607113"</f>
        <v>EKMC1607113</v>
      </c>
      <c r="B3418" t="str">
        <f>"EKMC1607113"</f>
        <v>EKMC1607113</v>
      </c>
    </row>
    <row r="3419" spans="1:2" x14ac:dyDescent="0.25">
      <c r="A3419" t="str">
        <f>"EKMC1608111"</f>
        <v>EKMC1608111</v>
      </c>
      <c r="B3419" t="str">
        <f>"EKMC1608111"</f>
        <v>EKMC1608111</v>
      </c>
    </row>
    <row r="3420" spans="1:2" x14ac:dyDescent="0.25">
      <c r="A3420" t="str">
        <f>"EKMC1608112"</f>
        <v>EKMC1608112</v>
      </c>
      <c r="B3420" t="str">
        <f>"EKMC1608112"</f>
        <v>EKMC1608112</v>
      </c>
    </row>
    <row r="3421" spans="1:2" x14ac:dyDescent="0.25">
      <c r="A3421" t="str">
        <f>"EKMC1608113"</f>
        <v>EKMC1608113</v>
      </c>
      <c r="B3421" t="str">
        <f>"EKMC1608113"</f>
        <v>EKMC1608113</v>
      </c>
    </row>
    <row r="3422" spans="1:2" x14ac:dyDescent="0.25">
      <c r="A3422" t="str">
        <f>"EKMC1609111"</f>
        <v>EKMC1609111</v>
      </c>
      <c r="B3422" t="str">
        <f>"EKMC1609111"</f>
        <v>EKMC1609111</v>
      </c>
    </row>
    <row r="3423" spans="1:2" x14ac:dyDescent="0.25">
      <c r="A3423" t="str">
        <f>"EKMC1609112"</f>
        <v>EKMC1609112</v>
      </c>
      <c r="B3423" t="str">
        <f>"EKMC1609112"</f>
        <v>EKMC1609112</v>
      </c>
    </row>
    <row r="3424" spans="1:2" x14ac:dyDescent="0.25">
      <c r="A3424" t="str">
        <f>"EKMC1609113"</f>
        <v>EKMC1609113</v>
      </c>
      <c r="B3424" t="str">
        <f>"EKMC1609113"</f>
        <v>EKMC1609113</v>
      </c>
    </row>
    <row r="3425" spans="1:2" x14ac:dyDescent="0.25">
      <c r="A3425" t="str">
        <f>"EKMC1610111"</f>
        <v>EKMC1610111</v>
      </c>
      <c r="B3425" t="str">
        <f>"EKMC1610111"</f>
        <v>EKMC1610111</v>
      </c>
    </row>
    <row r="3426" spans="1:2" x14ac:dyDescent="0.25">
      <c r="A3426" t="str">
        <f>"EKMC1610112"</f>
        <v>EKMC1610112</v>
      </c>
      <c r="B3426" t="str">
        <f>"EKMC1610112"</f>
        <v>EKMC1610112</v>
      </c>
    </row>
    <row r="3427" spans="1:2" x14ac:dyDescent="0.25">
      <c r="A3427" t="str">
        <f>"EKMC1610113"</f>
        <v>EKMC1610113</v>
      </c>
      <c r="B3427" t="str">
        <f>"EKMC1610113"</f>
        <v>EKMC1610113</v>
      </c>
    </row>
    <row r="3428" spans="1:2" x14ac:dyDescent="0.25">
      <c r="A3428" t="str">
        <f>"EKMC1691111"</f>
        <v>EKMC1691111</v>
      </c>
      <c r="B3428" t="str">
        <f>"EKMC1691111"</f>
        <v>EKMC1691111</v>
      </c>
    </row>
    <row r="3429" spans="1:2" x14ac:dyDescent="0.25">
      <c r="A3429" t="str">
        <f>"EKMC1691112"</f>
        <v>EKMC1691112</v>
      </c>
      <c r="B3429" t="str">
        <f>"EKMC1691112"</f>
        <v>EKMC1691112</v>
      </c>
    </row>
    <row r="3430" spans="1:2" x14ac:dyDescent="0.25">
      <c r="A3430" t="str">
        <f>"EKMC1691113"</f>
        <v>EKMC1691113</v>
      </c>
      <c r="B3430" t="str">
        <f>"EKMC1691113"</f>
        <v>EKMC1691113</v>
      </c>
    </row>
    <row r="3431" spans="1:2" x14ac:dyDescent="0.25">
      <c r="A3431" t="str">
        <f>"EKMC1693111"</f>
        <v>EKMC1693111</v>
      </c>
      <c r="B3431" t="str">
        <f>"EKMC1693111"</f>
        <v>EKMC1693111</v>
      </c>
    </row>
    <row r="3432" spans="1:2" x14ac:dyDescent="0.25">
      <c r="A3432" t="str">
        <f>"EKMC1693112"</f>
        <v>EKMC1693112</v>
      </c>
      <c r="B3432" t="str">
        <f>"EKMC1693112"</f>
        <v>EKMC1693112</v>
      </c>
    </row>
    <row r="3433" spans="1:2" x14ac:dyDescent="0.25">
      <c r="A3433" t="str">
        <f>"EKMC1693113"</f>
        <v>EKMC1693113</v>
      </c>
      <c r="B3433" t="str">
        <f>"EKMC1693113"</f>
        <v>EKMC1693113</v>
      </c>
    </row>
    <row r="3434" spans="1:2" x14ac:dyDescent="0.25">
      <c r="A3434" t="str">
        <f>"EKMC2600100K"</f>
        <v>EKMC2600100K</v>
      </c>
      <c r="B3434" t="str">
        <f>"EKMC2600100K"</f>
        <v>EKMC2600100K</v>
      </c>
    </row>
    <row r="3435" spans="1:2" x14ac:dyDescent="0.25">
      <c r="A3435" t="str">
        <f>"EKMC2601111K"</f>
        <v>EKMC2601111K</v>
      </c>
      <c r="B3435" t="str">
        <f>"EKMC2601111K"</f>
        <v>EKMC2601111K</v>
      </c>
    </row>
    <row r="3436" spans="1:2" x14ac:dyDescent="0.25">
      <c r="A3436" t="str">
        <f>"EKMC2601112K"</f>
        <v>EKMC2601112K</v>
      </c>
      <c r="B3436" t="str">
        <f>"EKMC2601112K"</f>
        <v>EKMC2601112K</v>
      </c>
    </row>
    <row r="3437" spans="1:2" x14ac:dyDescent="0.25">
      <c r="A3437" t="str">
        <f>"EKMC2601113K"</f>
        <v>EKMC2601113K</v>
      </c>
      <c r="B3437" t="str">
        <f>"EKMC2601113K"</f>
        <v>EKMC2601113K</v>
      </c>
    </row>
    <row r="3438" spans="1:2" x14ac:dyDescent="0.25">
      <c r="A3438" t="str">
        <f>"EKMC2603111K"</f>
        <v>EKMC2603111K</v>
      </c>
      <c r="B3438" t="str">
        <f>"EKMC2603111K"</f>
        <v>EKMC2603111K</v>
      </c>
    </row>
    <row r="3439" spans="1:2" x14ac:dyDescent="0.25">
      <c r="A3439" t="str">
        <f>"EKMC2603112K"</f>
        <v>EKMC2603112K</v>
      </c>
      <c r="B3439" t="str">
        <f>"EKMC2603112K"</f>
        <v>EKMC2603112K</v>
      </c>
    </row>
    <row r="3440" spans="1:2" x14ac:dyDescent="0.25">
      <c r="A3440" t="str">
        <f>"EKMC2603113K"</f>
        <v>EKMC2603113K</v>
      </c>
      <c r="B3440" t="str">
        <f>"EKMC2603113K"</f>
        <v>EKMC2603113K</v>
      </c>
    </row>
    <row r="3441" spans="1:2" x14ac:dyDescent="0.25">
      <c r="A3441" t="str">
        <f>"EKMC2604111K"</f>
        <v>EKMC2604111K</v>
      </c>
      <c r="B3441" t="str">
        <f>"EKMC2604111K"</f>
        <v>EKMC2604111K</v>
      </c>
    </row>
    <row r="3442" spans="1:2" x14ac:dyDescent="0.25">
      <c r="A3442" t="str">
        <f>"EKMC2604112K"</f>
        <v>EKMC2604112K</v>
      </c>
      <c r="B3442" t="str">
        <f>"EKMC2604112K"</f>
        <v>EKMC2604112K</v>
      </c>
    </row>
    <row r="3443" spans="1:2" x14ac:dyDescent="0.25">
      <c r="A3443" t="str">
        <f>"EKMC2604113K"</f>
        <v>EKMC2604113K</v>
      </c>
      <c r="B3443" t="str">
        <f>"EKMC2604113K"</f>
        <v>EKMC2604113K</v>
      </c>
    </row>
    <row r="3444" spans="1:2" x14ac:dyDescent="0.25">
      <c r="A3444" t="str">
        <f>"EKMC2605111K"</f>
        <v>EKMC2605111K</v>
      </c>
      <c r="B3444" t="str">
        <f>"EKMC2605111K"</f>
        <v>EKMC2605111K</v>
      </c>
    </row>
    <row r="3445" spans="1:2" x14ac:dyDescent="0.25">
      <c r="A3445" t="str">
        <f>"EKMC2605112K"</f>
        <v>EKMC2605112K</v>
      </c>
      <c r="B3445" t="str">
        <f>"EKMC2605112K"</f>
        <v>EKMC2605112K</v>
      </c>
    </row>
    <row r="3446" spans="1:2" x14ac:dyDescent="0.25">
      <c r="A3446" t="str">
        <f>"EKMC2605113K"</f>
        <v>EKMC2605113K</v>
      </c>
      <c r="B3446" t="str">
        <f>"EKMC2605113K"</f>
        <v>EKMC2605113K</v>
      </c>
    </row>
    <row r="3447" spans="1:2" x14ac:dyDescent="0.25">
      <c r="A3447" t="str">
        <f>"EKMC2606111K"</f>
        <v>EKMC2606111K</v>
      </c>
      <c r="B3447" t="str">
        <f>"EKMC2606111K"</f>
        <v>EKMC2606111K</v>
      </c>
    </row>
    <row r="3448" spans="1:2" x14ac:dyDescent="0.25">
      <c r="A3448" t="str">
        <f>"EKMC2606112K"</f>
        <v>EKMC2606112K</v>
      </c>
      <c r="B3448" t="str">
        <f>"EKMC2606112K"</f>
        <v>EKMC2606112K</v>
      </c>
    </row>
    <row r="3449" spans="1:2" x14ac:dyDescent="0.25">
      <c r="A3449" t="str">
        <f>"EKMC2606113K"</f>
        <v>EKMC2606113K</v>
      </c>
      <c r="B3449" t="str">
        <f>"EKMC2606113K"</f>
        <v>EKMC2606113K</v>
      </c>
    </row>
    <row r="3450" spans="1:2" x14ac:dyDescent="0.25">
      <c r="A3450" t="str">
        <f>"EKMC2607111K"</f>
        <v>EKMC2607111K</v>
      </c>
      <c r="B3450" t="str">
        <f>"EKMC2607111K"</f>
        <v>EKMC2607111K</v>
      </c>
    </row>
    <row r="3451" spans="1:2" x14ac:dyDescent="0.25">
      <c r="A3451" t="str">
        <f>"EKMC2607112K"</f>
        <v>EKMC2607112K</v>
      </c>
      <c r="B3451" t="str">
        <f>"EKMC2607112K"</f>
        <v>EKMC2607112K</v>
      </c>
    </row>
    <row r="3452" spans="1:2" x14ac:dyDescent="0.25">
      <c r="A3452" t="str">
        <f>"EKMC2607113K"</f>
        <v>EKMC2607113K</v>
      </c>
      <c r="B3452" t="str">
        <f>"EKMC2607113K"</f>
        <v>EKMC2607113K</v>
      </c>
    </row>
    <row r="3453" spans="1:2" x14ac:dyDescent="0.25">
      <c r="A3453" t="str">
        <f>"EKMC2608111K"</f>
        <v>EKMC2608111K</v>
      </c>
      <c r="B3453" t="str">
        <f>"EKMC2608111K"</f>
        <v>EKMC2608111K</v>
      </c>
    </row>
    <row r="3454" spans="1:2" x14ac:dyDescent="0.25">
      <c r="A3454" t="str">
        <f>"EKMC2608112K"</f>
        <v>EKMC2608112K</v>
      </c>
      <c r="B3454" t="str">
        <f>"EKMC2608112K"</f>
        <v>EKMC2608112K</v>
      </c>
    </row>
    <row r="3455" spans="1:2" x14ac:dyDescent="0.25">
      <c r="A3455" t="str">
        <f>"EKMC2608113K"</f>
        <v>EKMC2608113K</v>
      </c>
      <c r="B3455" t="str">
        <f>"EKMC2608113K"</f>
        <v>EKMC2608113K</v>
      </c>
    </row>
    <row r="3456" spans="1:2" x14ac:dyDescent="0.25">
      <c r="A3456" t="str">
        <f>"EKMC2609111K"</f>
        <v>EKMC2609111K</v>
      </c>
      <c r="B3456" t="str">
        <f>"EKMC2609111K"</f>
        <v>EKMC2609111K</v>
      </c>
    </row>
    <row r="3457" spans="1:2" x14ac:dyDescent="0.25">
      <c r="A3457" t="str">
        <f>"EKMC2609112K"</f>
        <v>EKMC2609112K</v>
      </c>
      <c r="B3457" t="str">
        <f>"EKMC2609112K"</f>
        <v>EKMC2609112K</v>
      </c>
    </row>
    <row r="3458" spans="1:2" x14ac:dyDescent="0.25">
      <c r="A3458" t="str">
        <f>"EKMC2609113K"</f>
        <v>EKMC2609113K</v>
      </c>
      <c r="B3458" t="str">
        <f>"EKMC2609113K"</f>
        <v>EKMC2609113K</v>
      </c>
    </row>
    <row r="3459" spans="1:2" x14ac:dyDescent="0.25">
      <c r="A3459" t="str">
        <f>"EKMC2610111K"</f>
        <v>EKMC2610111K</v>
      </c>
      <c r="B3459" t="str">
        <f>"EKMC2610111K"</f>
        <v>EKMC2610111K</v>
      </c>
    </row>
    <row r="3460" spans="1:2" x14ac:dyDescent="0.25">
      <c r="A3460" t="str">
        <f>"EKMC2610112K"</f>
        <v>EKMC2610112K</v>
      </c>
      <c r="B3460" t="str">
        <f>"EKMC2610112K"</f>
        <v>EKMC2610112K</v>
      </c>
    </row>
    <row r="3461" spans="1:2" x14ac:dyDescent="0.25">
      <c r="A3461" t="str">
        <f>"EKMC2610113K"</f>
        <v>EKMC2610113K</v>
      </c>
      <c r="B3461" t="str">
        <f>"EKMC2610113K"</f>
        <v>EKMC2610113K</v>
      </c>
    </row>
    <row r="3462" spans="1:2" x14ac:dyDescent="0.25">
      <c r="A3462" t="str">
        <f>"EKMC2691111K"</f>
        <v>EKMC2691111K</v>
      </c>
      <c r="B3462" t="str">
        <f>"EKMC2691111K"</f>
        <v>EKMC2691111K</v>
      </c>
    </row>
    <row r="3463" spans="1:2" x14ac:dyDescent="0.25">
      <c r="A3463" t="str">
        <f>"EKMC2691112K"</f>
        <v>EKMC2691112K</v>
      </c>
      <c r="B3463" t="str">
        <f>"EKMC2691112K"</f>
        <v>EKMC2691112K</v>
      </c>
    </row>
    <row r="3464" spans="1:2" x14ac:dyDescent="0.25">
      <c r="A3464" t="str">
        <f>"EKMC2691113K"</f>
        <v>EKMC2691113K</v>
      </c>
      <c r="B3464" t="str">
        <f>"EKMC2691113K"</f>
        <v>EKMC2691113K</v>
      </c>
    </row>
    <row r="3465" spans="1:2" x14ac:dyDescent="0.25">
      <c r="A3465" t="str">
        <f>"EKMC2693111K"</f>
        <v>EKMC2693111K</v>
      </c>
      <c r="B3465" t="str">
        <f>"EKMC2693111K"</f>
        <v>EKMC2693111K</v>
      </c>
    </row>
    <row r="3466" spans="1:2" x14ac:dyDescent="0.25">
      <c r="A3466" t="str">
        <f>"EKMC2693112K"</f>
        <v>EKMC2693112K</v>
      </c>
      <c r="B3466" t="str">
        <f>"EKMC2693112K"</f>
        <v>EKMC2693112K</v>
      </c>
    </row>
    <row r="3467" spans="1:2" x14ac:dyDescent="0.25">
      <c r="A3467" t="str">
        <f>"EKMC2693113K"</f>
        <v>EKMC2693113K</v>
      </c>
      <c r="B3467" t="str">
        <f>"EKMC2693113K"</f>
        <v>EKMC2693113K</v>
      </c>
    </row>
    <row r="3468" spans="1:2" x14ac:dyDescent="0.25">
      <c r="A3468" t="str">
        <f>"EKMC4600100K"</f>
        <v>EKMC4600100K</v>
      </c>
      <c r="B3468" t="str">
        <f>"EKMC4600100K"</f>
        <v>EKMC4600100K</v>
      </c>
    </row>
    <row r="3469" spans="1:2" x14ac:dyDescent="0.25">
      <c r="A3469" t="str">
        <f>"EKMC4601111K"</f>
        <v>EKMC4601111K</v>
      </c>
      <c r="B3469" t="str">
        <f>"EKMC4601111K"</f>
        <v>EKMC4601111K</v>
      </c>
    </row>
    <row r="3470" spans="1:2" x14ac:dyDescent="0.25">
      <c r="A3470" t="str">
        <f>"EKMC4601112K"</f>
        <v>EKMC4601112K</v>
      </c>
      <c r="B3470" t="str">
        <f>"EKMC4601112K"</f>
        <v>EKMC4601112K</v>
      </c>
    </row>
    <row r="3471" spans="1:2" x14ac:dyDescent="0.25">
      <c r="A3471" t="str">
        <f>"EKMC4601113K"</f>
        <v>EKMC4601113K</v>
      </c>
      <c r="B3471" t="str">
        <f>"EKMC4601113K"</f>
        <v>EKMC4601113K</v>
      </c>
    </row>
    <row r="3472" spans="1:2" x14ac:dyDescent="0.25">
      <c r="A3472" t="str">
        <f>"EKMC4603111K"</f>
        <v>EKMC4603111K</v>
      </c>
      <c r="B3472" t="str">
        <f>"EKMC4603111K"</f>
        <v>EKMC4603111K</v>
      </c>
    </row>
    <row r="3473" spans="1:2" x14ac:dyDescent="0.25">
      <c r="A3473" t="str">
        <f>"EKMC4603112K"</f>
        <v>EKMC4603112K</v>
      </c>
      <c r="B3473" t="str">
        <f>"EKMC4603112K"</f>
        <v>EKMC4603112K</v>
      </c>
    </row>
    <row r="3474" spans="1:2" x14ac:dyDescent="0.25">
      <c r="A3474" t="str">
        <f>"EKMC4603113K"</f>
        <v>EKMC4603113K</v>
      </c>
      <c r="B3474" t="str">
        <f>"EKMC4603113K"</f>
        <v>EKMC4603113K</v>
      </c>
    </row>
    <row r="3475" spans="1:2" x14ac:dyDescent="0.25">
      <c r="A3475" t="str">
        <f>"EKMC4604111K"</f>
        <v>EKMC4604111K</v>
      </c>
      <c r="B3475" t="str">
        <f>"EKMC4604111K"</f>
        <v>EKMC4604111K</v>
      </c>
    </row>
    <row r="3476" spans="1:2" x14ac:dyDescent="0.25">
      <c r="A3476" t="str">
        <f>"EKMC4604112K"</f>
        <v>EKMC4604112K</v>
      </c>
      <c r="B3476" t="str">
        <f>"EKMC4604112K"</f>
        <v>EKMC4604112K</v>
      </c>
    </row>
    <row r="3477" spans="1:2" x14ac:dyDescent="0.25">
      <c r="A3477" t="str">
        <f>"EKMC4604113K"</f>
        <v>EKMC4604113K</v>
      </c>
      <c r="B3477" t="str">
        <f>"EKMC4604113K"</f>
        <v>EKMC4604113K</v>
      </c>
    </row>
    <row r="3478" spans="1:2" x14ac:dyDescent="0.25">
      <c r="A3478" t="str">
        <f>"EKMC4605111K"</f>
        <v>EKMC4605111K</v>
      </c>
      <c r="B3478" t="str">
        <f>"EKMC4605111K"</f>
        <v>EKMC4605111K</v>
      </c>
    </row>
    <row r="3479" spans="1:2" x14ac:dyDescent="0.25">
      <c r="A3479" t="str">
        <f>"EKMC4605112K"</f>
        <v>EKMC4605112K</v>
      </c>
      <c r="B3479" t="str">
        <f>"EKMC4605112K"</f>
        <v>EKMC4605112K</v>
      </c>
    </row>
    <row r="3480" spans="1:2" x14ac:dyDescent="0.25">
      <c r="A3480" t="str">
        <f>"EKMC4605113K"</f>
        <v>EKMC4605113K</v>
      </c>
      <c r="B3480" t="str">
        <f>"EKMC4605113K"</f>
        <v>EKMC4605113K</v>
      </c>
    </row>
    <row r="3481" spans="1:2" x14ac:dyDescent="0.25">
      <c r="A3481" t="str">
        <f>"EKMC4606111K"</f>
        <v>EKMC4606111K</v>
      </c>
      <c r="B3481" t="str">
        <f>"EKMC4606111K"</f>
        <v>EKMC4606111K</v>
      </c>
    </row>
    <row r="3482" spans="1:2" x14ac:dyDescent="0.25">
      <c r="A3482" t="str">
        <f>"EKMC4606112K"</f>
        <v>EKMC4606112K</v>
      </c>
      <c r="B3482" t="str">
        <f>"EKMC4606112K"</f>
        <v>EKMC4606112K</v>
      </c>
    </row>
    <row r="3483" spans="1:2" x14ac:dyDescent="0.25">
      <c r="A3483" t="str">
        <f>"EKMC4606113K"</f>
        <v>EKMC4606113K</v>
      </c>
      <c r="B3483" t="str">
        <f>"EKMC4606113K"</f>
        <v>EKMC4606113K</v>
      </c>
    </row>
    <row r="3484" spans="1:2" x14ac:dyDescent="0.25">
      <c r="A3484" t="str">
        <f>"EKMC4607111K"</f>
        <v>EKMC4607111K</v>
      </c>
      <c r="B3484" t="str">
        <f>"EKMC4607111K"</f>
        <v>EKMC4607111K</v>
      </c>
    </row>
    <row r="3485" spans="1:2" x14ac:dyDescent="0.25">
      <c r="A3485" t="str">
        <f>"EKMC4607112K"</f>
        <v>EKMC4607112K</v>
      </c>
      <c r="B3485" t="str">
        <f>"EKMC4607112K"</f>
        <v>EKMC4607112K</v>
      </c>
    </row>
    <row r="3486" spans="1:2" x14ac:dyDescent="0.25">
      <c r="A3486" t="str">
        <f>"EKMC4607113K"</f>
        <v>EKMC4607113K</v>
      </c>
      <c r="B3486" t="str">
        <f>"EKMC4607113K"</f>
        <v>EKMC4607113K</v>
      </c>
    </row>
    <row r="3487" spans="1:2" x14ac:dyDescent="0.25">
      <c r="A3487" t="str">
        <f>"EKMC4608111K"</f>
        <v>EKMC4608111K</v>
      </c>
      <c r="B3487" t="str">
        <f>"EKMC4608111K"</f>
        <v>EKMC4608111K</v>
      </c>
    </row>
    <row r="3488" spans="1:2" x14ac:dyDescent="0.25">
      <c r="A3488" t="str">
        <f>"EKMC4608112K"</f>
        <v>EKMC4608112K</v>
      </c>
      <c r="B3488" t="str">
        <f>"EKMC4608112K"</f>
        <v>EKMC4608112K</v>
      </c>
    </row>
    <row r="3489" spans="1:2" x14ac:dyDescent="0.25">
      <c r="A3489" t="str">
        <f>"EKMC4608113K"</f>
        <v>EKMC4608113K</v>
      </c>
      <c r="B3489" t="str">
        <f>"EKMC4608113K"</f>
        <v>EKMC4608113K</v>
      </c>
    </row>
    <row r="3490" spans="1:2" x14ac:dyDescent="0.25">
      <c r="A3490" t="str">
        <f>"EKMC4609111K"</f>
        <v>EKMC4609111K</v>
      </c>
      <c r="B3490" t="str">
        <f>"EKMC4609111K"</f>
        <v>EKMC4609111K</v>
      </c>
    </row>
    <row r="3491" spans="1:2" x14ac:dyDescent="0.25">
      <c r="A3491" t="str">
        <f>"EKMC4609112K"</f>
        <v>EKMC4609112K</v>
      </c>
      <c r="B3491" t="str">
        <f>"EKMC4609112K"</f>
        <v>EKMC4609112K</v>
      </c>
    </row>
    <row r="3492" spans="1:2" x14ac:dyDescent="0.25">
      <c r="A3492" t="str">
        <f>"EKMC4609113K"</f>
        <v>EKMC4609113K</v>
      </c>
      <c r="B3492" t="str">
        <f>"EKMC4609113K"</f>
        <v>EKMC4609113K</v>
      </c>
    </row>
    <row r="3493" spans="1:2" x14ac:dyDescent="0.25">
      <c r="A3493" t="str">
        <f>"EKMC4610111K"</f>
        <v>EKMC4610111K</v>
      </c>
      <c r="B3493" t="str">
        <f>"EKMC4610111K"</f>
        <v>EKMC4610111K</v>
      </c>
    </row>
    <row r="3494" spans="1:2" x14ac:dyDescent="0.25">
      <c r="A3494" t="str">
        <f>"EKMC4610112K"</f>
        <v>EKMC4610112K</v>
      </c>
      <c r="B3494" t="str">
        <f>"EKMC4610112K"</f>
        <v>EKMC4610112K</v>
      </c>
    </row>
    <row r="3495" spans="1:2" x14ac:dyDescent="0.25">
      <c r="A3495" t="str">
        <f>"EKMC4610113K"</f>
        <v>EKMC4610113K</v>
      </c>
      <c r="B3495" t="str">
        <f>"EKMC4610113K"</f>
        <v>EKMC4610113K</v>
      </c>
    </row>
    <row r="3496" spans="1:2" x14ac:dyDescent="0.25">
      <c r="A3496" t="str">
        <f>"EKMC4691111K"</f>
        <v>EKMC4691111K</v>
      </c>
      <c r="B3496" t="str">
        <f>"EKMC4691111K"</f>
        <v>EKMC4691111K</v>
      </c>
    </row>
    <row r="3497" spans="1:2" x14ac:dyDescent="0.25">
      <c r="A3497" t="str">
        <f>"EKMC4691112K"</f>
        <v>EKMC4691112K</v>
      </c>
      <c r="B3497" t="str">
        <f>"EKMC4691112K"</f>
        <v>EKMC4691112K</v>
      </c>
    </row>
    <row r="3498" spans="1:2" x14ac:dyDescent="0.25">
      <c r="A3498" t="str">
        <f>"EKMC4691113K"</f>
        <v>EKMC4691113K</v>
      </c>
      <c r="B3498" t="str">
        <f>"EKMC4691113K"</f>
        <v>EKMC4691113K</v>
      </c>
    </row>
    <row r="3499" spans="1:2" x14ac:dyDescent="0.25">
      <c r="A3499" t="str">
        <f>"EKMC4693111K"</f>
        <v>EKMC4693111K</v>
      </c>
      <c r="B3499" t="str">
        <f>"EKMC4693111K"</f>
        <v>EKMC4693111K</v>
      </c>
    </row>
    <row r="3500" spans="1:2" x14ac:dyDescent="0.25">
      <c r="A3500" t="str">
        <f>"EKMC4693112K"</f>
        <v>EKMC4693112K</v>
      </c>
      <c r="B3500" t="str">
        <f>"EKMC4693112K"</f>
        <v>EKMC4693112K</v>
      </c>
    </row>
    <row r="3501" spans="1:2" x14ac:dyDescent="0.25">
      <c r="A3501" t="str">
        <f>"EKMC4693113K"</f>
        <v>EKMC4693113K</v>
      </c>
      <c r="B3501" t="str">
        <f>"EKMC4693113K"</f>
        <v>EKMC4693113K</v>
      </c>
    </row>
    <row r="3502" spans="1:2" x14ac:dyDescent="0.25">
      <c r="A3502" t="str">
        <f>"EKMC7600100K"</f>
        <v>EKMC7600100K</v>
      </c>
      <c r="B3502" t="str">
        <f>"EKMC7600100K"</f>
        <v>EKMC7600100K</v>
      </c>
    </row>
    <row r="3503" spans="1:2" x14ac:dyDescent="0.25">
      <c r="A3503" t="str">
        <f>"EKMC7601111K"</f>
        <v>EKMC7601111K</v>
      </c>
      <c r="B3503" t="str">
        <f>"EKMC7601111K"</f>
        <v>EKMC7601111K</v>
      </c>
    </row>
    <row r="3504" spans="1:2" x14ac:dyDescent="0.25">
      <c r="A3504" t="str">
        <f>"EKMC7601112K"</f>
        <v>EKMC7601112K</v>
      </c>
      <c r="B3504" t="str">
        <f>"EKMC7601112K"</f>
        <v>EKMC7601112K</v>
      </c>
    </row>
    <row r="3505" spans="1:2" x14ac:dyDescent="0.25">
      <c r="A3505" t="str">
        <f>"EKMC7601113K"</f>
        <v>EKMC7601113K</v>
      </c>
      <c r="B3505" t="str">
        <f>"EKMC7601113K"</f>
        <v>EKMC7601113K</v>
      </c>
    </row>
    <row r="3506" spans="1:2" x14ac:dyDescent="0.25">
      <c r="A3506" t="str">
        <f>"EKMC7603111K"</f>
        <v>EKMC7603111K</v>
      </c>
      <c r="B3506" t="str">
        <f>"EKMC7603111K"</f>
        <v>EKMC7603111K</v>
      </c>
    </row>
    <row r="3507" spans="1:2" x14ac:dyDescent="0.25">
      <c r="A3507" t="str">
        <f>"EKMC7603112K"</f>
        <v>EKMC7603112K</v>
      </c>
      <c r="B3507" t="str">
        <f>"EKMC7603112K"</f>
        <v>EKMC7603112K</v>
      </c>
    </row>
    <row r="3508" spans="1:2" x14ac:dyDescent="0.25">
      <c r="A3508" t="str">
        <f>"EKMC7603113K"</f>
        <v>EKMC7603113K</v>
      </c>
      <c r="B3508" t="str">
        <f>"EKMC7603113K"</f>
        <v>EKMC7603113K</v>
      </c>
    </row>
    <row r="3509" spans="1:2" x14ac:dyDescent="0.25">
      <c r="A3509" t="str">
        <f>"EKMC7604111K"</f>
        <v>EKMC7604111K</v>
      </c>
      <c r="B3509" t="str">
        <f>"EKMC7604111K"</f>
        <v>EKMC7604111K</v>
      </c>
    </row>
    <row r="3510" spans="1:2" x14ac:dyDescent="0.25">
      <c r="A3510" t="str">
        <f>"EKMC7604112K"</f>
        <v>EKMC7604112K</v>
      </c>
      <c r="B3510" t="str">
        <f>"EKMC7604112K"</f>
        <v>EKMC7604112K</v>
      </c>
    </row>
    <row r="3511" spans="1:2" x14ac:dyDescent="0.25">
      <c r="A3511" t="str">
        <f>"EKMC7604113K"</f>
        <v>EKMC7604113K</v>
      </c>
      <c r="B3511" t="str">
        <f>"EKMC7604113K"</f>
        <v>EKMC7604113K</v>
      </c>
    </row>
    <row r="3512" spans="1:2" x14ac:dyDescent="0.25">
      <c r="A3512" t="str">
        <f>"EKMC7605111K"</f>
        <v>EKMC7605111K</v>
      </c>
      <c r="B3512" t="str">
        <f>"EKMC7605111K"</f>
        <v>EKMC7605111K</v>
      </c>
    </row>
    <row r="3513" spans="1:2" x14ac:dyDescent="0.25">
      <c r="A3513" t="str">
        <f>"EKMC7605112K"</f>
        <v>EKMC7605112K</v>
      </c>
      <c r="B3513" t="str">
        <f>"EKMC7605112K"</f>
        <v>EKMC7605112K</v>
      </c>
    </row>
    <row r="3514" spans="1:2" x14ac:dyDescent="0.25">
      <c r="A3514" t="str">
        <f>"EKMC7605113K"</f>
        <v>EKMC7605113K</v>
      </c>
      <c r="B3514" t="str">
        <f>"EKMC7605113K"</f>
        <v>EKMC7605113K</v>
      </c>
    </row>
    <row r="3515" spans="1:2" x14ac:dyDescent="0.25">
      <c r="A3515" t="str">
        <f>"EKMC7606111K"</f>
        <v>EKMC7606111K</v>
      </c>
      <c r="B3515" t="str">
        <f>"EKMC7606111K"</f>
        <v>EKMC7606111K</v>
      </c>
    </row>
    <row r="3516" spans="1:2" x14ac:dyDescent="0.25">
      <c r="A3516" t="str">
        <f>"EKMC7606112K"</f>
        <v>EKMC7606112K</v>
      </c>
      <c r="B3516" t="str">
        <f>"EKMC7606112K"</f>
        <v>EKMC7606112K</v>
      </c>
    </row>
    <row r="3517" spans="1:2" x14ac:dyDescent="0.25">
      <c r="A3517" t="str">
        <f>"EKMC7606113K"</f>
        <v>EKMC7606113K</v>
      </c>
      <c r="B3517" t="str">
        <f>"EKMC7606113K"</f>
        <v>EKMC7606113K</v>
      </c>
    </row>
    <row r="3518" spans="1:2" x14ac:dyDescent="0.25">
      <c r="A3518" t="str">
        <f>"EKMC7607111K"</f>
        <v>EKMC7607111K</v>
      </c>
      <c r="B3518" t="str">
        <f>"EKMC7607111K"</f>
        <v>EKMC7607111K</v>
      </c>
    </row>
    <row r="3519" spans="1:2" x14ac:dyDescent="0.25">
      <c r="A3519" t="str">
        <f>"EKMC7607112K"</f>
        <v>EKMC7607112K</v>
      </c>
      <c r="B3519" t="str">
        <f>"EKMC7607112K"</f>
        <v>EKMC7607112K</v>
      </c>
    </row>
    <row r="3520" spans="1:2" x14ac:dyDescent="0.25">
      <c r="A3520" t="str">
        <f>"EKMC7607113K"</f>
        <v>EKMC7607113K</v>
      </c>
      <c r="B3520" t="str">
        <f>"EKMC7607113K"</f>
        <v>EKMC7607113K</v>
      </c>
    </row>
    <row r="3521" spans="1:2" x14ac:dyDescent="0.25">
      <c r="A3521" t="str">
        <f>"EKMC7608111K"</f>
        <v>EKMC7608111K</v>
      </c>
      <c r="B3521" t="str">
        <f>"EKMC7608111K"</f>
        <v>EKMC7608111K</v>
      </c>
    </row>
    <row r="3522" spans="1:2" x14ac:dyDescent="0.25">
      <c r="A3522" t="str">
        <f>"EKMC7608112K"</f>
        <v>EKMC7608112K</v>
      </c>
      <c r="B3522" t="str">
        <f>"EKMC7608112K"</f>
        <v>EKMC7608112K</v>
      </c>
    </row>
    <row r="3523" spans="1:2" x14ac:dyDescent="0.25">
      <c r="A3523" t="str">
        <f>"EKMC7608113K"</f>
        <v>EKMC7608113K</v>
      </c>
      <c r="B3523" t="str">
        <f>"EKMC7608113K"</f>
        <v>EKMC7608113K</v>
      </c>
    </row>
    <row r="3524" spans="1:2" x14ac:dyDescent="0.25">
      <c r="A3524" t="str">
        <f>"EKMC7609111K"</f>
        <v>EKMC7609111K</v>
      </c>
      <c r="B3524" t="str">
        <f>"EKMC7609111K"</f>
        <v>EKMC7609111K</v>
      </c>
    </row>
    <row r="3525" spans="1:2" x14ac:dyDescent="0.25">
      <c r="A3525" t="str">
        <f>"EKMC7609112K"</f>
        <v>EKMC7609112K</v>
      </c>
      <c r="B3525" t="str">
        <f>"EKMC7609112K"</f>
        <v>EKMC7609112K</v>
      </c>
    </row>
    <row r="3526" spans="1:2" x14ac:dyDescent="0.25">
      <c r="A3526" t="str">
        <f>"EKMC7609113K"</f>
        <v>EKMC7609113K</v>
      </c>
      <c r="B3526" t="str">
        <f>"EKMC7609113K"</f>
        <v>EKMC7609113K</v>
      </c>
    </row>
    <row r="3527" spans="1:2" x14ac:dyDescent="0.25">
      <c r="A3527" t="str">
        <f>"EKMC7610111K"</f>
        <v>EKMC7610111K</v>
      </c>
      <c r="B3527" t="str">
        <f>"EKMC7610111K"</f>
        <v>EKMC7610111K</v>
      </c>
    </row>
    <row r="3528" spans="1:2" x14ac:dyDescent="0.25">
      <c r="A3528" t="str">
        <f>"EKMC7610112K"</f>
        <v>EKMC7610112K</v>
      </c>
      <c r="B3528" t="str">
        <f>"EKMC7610112K"</f>
        <v>EKMC7610112K</v>
      </c>
    </row>
    <row r="3529" spans="1:2" x14ac:dyDescent="0.25">
      <c r="A3529" t="str">
        <f>"EKMC7610113K"</f>
        <v>EKMC7610113K</v>
      </c>
      <c r="B3529" t="str">
        <f>"EKMC7610113K"</f>
        <v>EKMC7610113K</v>
      </c>
    </row>
    <row r="3530" spans="1:2" x14ac:dyDescent="0.25">
      <c r="A3530" t="str">
        <f>"EKMC7691111K"</f>
        <v>EKMC7691111K</v>
      </c>
      <c r="B3530" t="str">
        <f>"EKMC7691111K"</f>
        <v>EKMC7691111K</v>
      </c>
    </row>
    <row r="3531" spans="1:2" x14ac:dyDescent="0.25">
      <c r="A3531" t="str">
        <f>"EKMC7691112K"</f>
        <v>EKMC7691112K</v>
      </c>
      <c r="B3531" t="str">
        <f>"EKMC7691112K"</f>
        <v>EKMC7691112K</v>
      </c>
    </row>
    <row r="3532" spans="1:2" x14ac:dyDescent="0.25">
      <c r="A3532" t="str">
        <f>"EKMC7691113K"</f>
        <v>EKMC7691113K</v>
      </c>
      <c r="B3532" t="str">
        <f>"EKMC7691113K"</f>
        <v>EKMC7691113K</v>
      </c>
    </row>
    <row r="3533" spans="1:2" x14ac:dyDescent="0.25">
      <c r="A3533" t="str">
        <f>"EKMC7693111K"</f>
        <v>EKMC7693111K</v>
      </c>
      <c r="B3533" t="str">
        <f>"EKMC7693111K"</f>
        <v>EKMC7693111K</v>
      </c>
    </row>
    <row r="3534" spans="1:2" x14ac:dyDescent="0.25">
      <c r="A3534" t="str">
        <f>"EKMC7693112K"</f>
        <v>EKMC7693112K</v>
      </c>
      <c r="B3534" t="str">
        <f>"EKMC7693112K"</f>
        <v>EKMC7693112K</v>
      </c>
    </row>
    <row r="3535" spans="1:2" x14ac:dyDescent="0.25">
      <c r="A3535" t="str">
        <f>"EKMC7693113K"</f>
        <v>EKMC7693113K</v>
      </c>
      <c r="B3535" t="str">
        <f>"EKMC7693113K"</f>
        <v>EKMC7693113K</v>
      </c>
    </row>
    <row r="3536" spans="1:2" x14ac:dyDescent="0.25">
      <c r="A3536" t="str">
        <f>"HE1AN110J"</f>
        <v>HE1AN110J</v>
      </c>
      <c r="B3536" t="str">
        <f>"HE1AN-DC110V"</f>
        <v>HE1AN-DC110V</v>
      </c>
    </row>
    <row r="3537" spans="1:2" x14ac:dyDescent="0.25">
      <c r="A3537" t="str">
        <f>"HE1AN120ACJ"</f>
        <v>HE1AN120ACJ</v>
      </c>
      <c r="B3537" t="str">
        <f>"HE1AN-AC120V"</f>
        <v>HE1AN-AC120V</v>
      </c>
    </row>
    <row r="3538" spans="1:2" x14ac:dyDescent="0.25">
      <c r="A3538" t="str">
        <f>"HE1AN12ACJ"</f>
        <v>HE1AN12ACJ</v>
      </c>
      <c r="B3538" t="str">
        <f>"HE1AN-AC12V"</f>
        <v>HE1AN-AC12V</v>
      </c>
    </row>
    <row r="3539" spans="1:2" x14ac:dyDescent="0.25">
      <c r="A3539" t="str">
        <f>"HE1AN12J"</f>
        <v>HE1AN12J</v>
      </c>
      <c r="B3539" t="str">
        <f>"HE1AN-DC12V"</f>
        <v>HE1AN-DC12V</v>
      </c>
    </row>
    <row r="3540" spans="1:2" x14ac:dyDescent="0.25">
      <c r="A3540" t="str">
        <f>"HE1AN240ACJ"</f>
        <v>HE1AN240ACJ</v>
      </c>
      <c r="B3540" t="str">
        <f>"HE1AN-AC240V"</f>
        <v>HE1AN-AC240V</v>
      </c>
    </row>
    <row r="3541" spans="1:2" x14ac:dyDescent="0.25">
      <c r="A3541" t="str">
        <f>"HE1AN24ACJ"</f>
        <v>HE1AN24ACJ</v>
      </c>
      <c r="B3541" t="str">
        <f>"HE1AN-AC24V"</f>
        <v>HE1AN-AC24V</v>
      </c>
    </row>
    <row r="3542" spans="1:2" x14ac:dyDescent="0.25">
      <c r="A3542" t="str">
        <f>"HE1AN24J"</f>
        <v>HE1AN24J</v>
      </c>
      <c r="B3542" t="str">
        <f>"HE1AN-DC24V"</f>
        <v>HE1AN-DC24V</v>
      </c>
    </row>
    <row r="3543" spans="1:2" x14ac:dyDescent="0.25">
      <c r="A3543" t="str">
        <f>"HE1AN48J"</f>
        <v>HE1AN48J</v>
      </c>
      <c r="B3543" t="str">
        <f>"HE1AN-DC48V"</f>
        <v>HE1AN-DC48V</v>
      </c>
    </row>
    <row r="3544" spans="1:2" x14ac:dyDescent="0.25">
      <c r="A3544" t="str">
        <f>"HE1AN6J"</f>
        <v>HE1AN6J</v>
      </c>
      <c r="B3544" t="str">
        <f>"HE1AN-DC6V"</f>
        <v>HE1AN-DC6V</v>
      </c>
    </row>
    <row r="3545" spans="1:2" x14ac:dyDescent="0.25">
      <c r="A3545" t="str">
        <f>"HE1ANP12J"</f>
        <v>HE1ANP12J</v>
      </c>
      <c r="B3545" t="str">
        <f>"HE1AN-P-DC12V"</f>
        <v>HE1AN-P-DC12V</v>
      </c>
    </row>
    <row r="3546" spans="1:2" x14ac:dyDescent="0.25">
      <c r="A3546" t="str">
        <f>"HE1ANP24J"</f>
        <v>HE1ANP24J</v>
      </c>
      <c r="B3546" t="str">
        <f>"HE1AN-P-DC24V"</f>
        <v>HE1AN-P-DC24V</v>
      </c>
    </row>
    <row r="3547" spans="1:2" x14ac:dyDescent="0.25">
      <c r="A3547" t="str">
        <f>"HE1AN-P-DC12V-Y5"</f>
        <v>HE1AN-P-DC12V-Y5</v>
      </c>
      <c r="B3547" t="str">
        <f>"HE1AN-P-DC12V-Y5"</f>
        <v>HE1AN-P-DC12V-Y5</v>
      </c>
    </row>
    <row r="3548" spans="1:2" x14ac:dyDescent="0.25">
      <c r="A3548" t="str">
        <f>"HE1AN-P-DC24V-Y5"</f>
        <v>HE1AN-P-DC24V-Y5</v>
      </c>
      <c r="B3548" t="str">
        <f>"HE1AN-P-DC24V-Y5"</f>
        <v>HE1AN-P-DC24V-Y5</v>
      </c>
    </row>
    <row r="3549" spans="1:2" x14ac:dyDescent="0.25">
      <c r="A3549" t="str">
        <f>"HE1AN-P-DC48V"</f>
        <v>HE1AN-P-DC48V</v>
      </c>
      <c r="B3549" t="str">
        <f>"HE1AN-P-DC48V"</f>
        <v>HE1AN-P-DC48V</v>
      </c>
    </row>
    <row r="3550" spans="1:2" x14ac:dyDescent="0.25">
      <c r="A3550" t="str">
        <f>"HE1AN-P-DC6V-Y5"</f>
        <v>HE1AN-P-DC6V-Y5</v>
      </c>
      <c r="B3550" t="str">
        <f>"HE1AN-P-DC6V-Y5"</f>
        <v>HE1AN-P-DC6V-Y5</v>
      </c>
    </row>
    <row r="3551" spans="1:2" x14ac:dyDescent="0.25">
      <c r="A3551" t="str">
        <f>"HE1AN-P-DC9V-Y5"</f>
        <v>HE1AN-P-DC9V-Y5</v>
      </c>
      <c r="B3551" t="str">
        <f>"HE1AN-P-DC9V-Y5"</f>
        <v>HE1AN-P-DC9V-Y5</v>
      </c>
    </row>
    <row r="3552" spans="1:2" x14ac:dyDescent="0.25">
      <c r="A3552" t="str">
        <f>"HE1ANQ110J"</f>
        <v>HE1ANQ110J</v>
      </c>
      <c r="B3552" t="str">
        <f>"HE1AN-Q-DC110V"</f>
        <v>HE1AN-Q-DC110V</v>
      </c>
    </row>
    <row r="3553" spans="1:2" x14ac:dyDescent="0.25">
      <c r="A3553" t="str">
        <f>"HE1ANQ240ACJ"</f>
        <v>HE1ANQ240ACJ</v>
      </c>
      <c r="B3553" t="str">
        <f>"HE1AN-Q-AC240V"</f>
        <v>HE1AN-Q-AC240V</v>
      </c>
    </row>
    <row r="3554" spans="1:2" x14ac:dyDescent="0.25">
      <c r="A3554" t="str">
        <f>"HE1ANQ24J"</f>
        <v>HE1ANQ24J</v>
      </c>
      <c r="B3554" t="str">
        <f>"HE1AN-Q-DC24V"</f>
        <v>HE1AN-Q-DC24V</v>
      </c>
    </row>
    <row r="3555" spans="1:2" x14ac:dyDescent="0.25">
      <c r="A3555" t="str">
        <f>"HE1AN-Q-AC48V"</f>
        <v>HE1AN-Q-AC48V</v>
      </c>
      <c r="B3555" t="str">
        <f>"HE1AN-Q-AC48V"</f>
        <v>HE1AN-Q-AC48V</v>
      </c>
    </row>
    <row r="3556" spans="1:2" x14ac:dyDescent="0.25">
      <c r="A3556" t="str">
        <f>"HE1ANS110J"</f>
        <v>HE1ANS110J</v>
      </c>
      <c r="B3556" t="str">
        <f>"HE1AN-S-DC110V"</f>
        <v>HE1AN-S-DC110V</v>
      </c>
    </row>
    <row r="3557" spans="1:2" x14ac:dyDescent="0.25">
      <c r="A3557" t="str">
        <f>"HE1ANS12J"</f>
        <v>HE1ANS12J</v>
      </c>
      <c r="B3557" t="str">
        <f>"HE1AN-S-DC12V"</f>
        <v>HE1AN-S-DC12V</v>
      </c>
    </row>
    <row r="3558" spans="1:2" x14ac:dyDescent="0.25">
      <c r="A3558" t="str">
        <f>"HE1ANS24J"</f>
        <v>HE1ANS24J</v>
      </c>
      <c r="B3558" t="str">
        <f>"HE1AN-S-DC24V"</f>
        <v>HE1AN-S-DC24V</v>
      </c>
    </row>
    <row r="3559" spans="1:2" x14ac:dyDescent="0.25">
      <c r="A3559" t="str">
        <f>"HE1ANS48J"</f>
        <v>HE1ANS48J</v>
      </c>
      <c r="B3559" t="str">
        <f>"HE1AN-S-DC48V"</f>
        <v>HE1AN-S-DC48V</v>
      </c>
    </row>
    <row r="3560" spans="1:2" x14ac:dyDescent="0.25">
      <c r="A3560" t="str">
        <f>"HE1AN-S-AC240V"</f>
        <v>HE1AN-S-AC240V</v>
      </c>
      <c r="B3560" t="str">
        <f>"HE1AN-S-AC240V"</f>
        <v>HE1AN-S-AC240V</v>
      </c>
    </row>
    <row r="3561" spans="1:2" x14ac:dyDescent="0.25">
      <c r="A3561" t="str">
        <f>"HE1AN-S-AC24V"</f>
        <v>HE1AN-S-AC24V</v>
      </c>
      <c r="B3561" t="str">
        <f>"HE1AN-S-AC24V"</f>
        <v>HE1AN-S-AC24V</v>
      </c>
    </row>
    <row r="3562" spans="1:2" x14ac:dyDescent="0.25">
      <c r="A3562" t="str">
        <f>"HE1AN-SW-AC240V"</f>
        <v>HE1AN-SW-AC240V</v>
      </c>
      <c r="B3562" t="str">
        <f>"HE1AN-SW-AC240V"</f>
        <v>HE1AN-SW-AC240V</v>
      </c>
    </row>
    <row r="3563" spans="1:2" x14ac:dyDescent="0.25">
      <c r="A3563" t="str">
        <f>"HE1AN-W-DC12V-Y6"</f>
        <v>HE1AN-W-DC12V-Y6</v>
      </c>
      <c r="B3563" t="str">
        <f>"HE1AN-W-DC12V-Y6"</f>
        <v>HE1AN-W-DC12V-Y6</v>
      </c>
    </row>
    <row r="3564" spans="1:2" x14ac:dyDescent="0.25">
      <c r="A3564" t="str">
        <f>"HE1AN-W-DC12V-Y7"</f>
        <v>HE1AN-W-DC12V-Y7</v>
      </c>
      <c r="B3564" t="str">
        <f>"HE1AN-W-DC12V-Y7"</f>
        <v>HE1AN-W-DC12V-Y7</v>
      </c>
    </row>
    <row r="3565" spans="1:2" x14ac:dyDescent="0.25">
      <c r="A3565" t="str">
        <f>"HE1AN-W-DC24V-Y6"</f>
        <v>HE1AN-W-DC24V-Y6</v>
      </c>
      <c r="B3565" t="str">
        <f>"HE1AN-W-DC24V-Y6"</f>
        <v>HE1AN-W-DC24V-Y6</v>
      </c>
    </row>
    <row r="3566" spans="1:2" x14ac:dyDescent="0.25">
      <c r="A3566" t="str">
        <f>"HE1AN-W-DC24V-Y7"</f>
        <v>HE1AN-W-DC24V-Y7</v>
      </c>
      <c r="B3566" t="str">
        <f>"HE1AN-W-DC24V-Y7"</f>
        <v>HE1AN-W-DC24V-Y7</v>
      </c>
    </row>
    <row r="3567" spans="1:2" x14ac:dyDescent="0.25">
      <c r="A3567" t="str">
        <f>"HE1AN-W-DC6V-Y6"</f>
        <v>HE1AN-W-DC6V-Y6</v>
      </c>
      <c r="B3567" t="str">
        <f>"HE1AN-W-DC6V-Y6"</f>
        <v>HE1AN-W-DC6V-Y6</v>
      </c>
    </row>
    <row r="3568" spans="1:2" x14ac:dyDescent="0.25">
      <c r="A3568" t="str">
        <f>"HE1AN-W-DC6V-Y7"</f>
        <v>HE1AN-W-DC6V-Y7</v>
      </c>
      <c r="B3568" t="str">
        <f>"HE1AN-W-DC6V-Y7"</f>
        <v>HE1AN-W-DC6V-Y7</v>
      </c>
    </row>
    <row r="3569" spans="1:2" x14ac:dyDescent="0.25">
      <c r="A3569" t="str">
        <f>"HE1AN-W-DC9V-Y6"</f>
        <v>HE1AN-W-DC9V-Y6</v>
      </c>
      <c r="B3569" t="str">
        <f>"HE1AN-W-DC9V-Y6"</f>
        <v>HE1AN-W-DC9V-Y6</v>
      </c>
    </row>
    <row r="3570" spans="1:2" x14ac:dyDescent="0.25">
      <c r="A3570" t="str">
        <f>"HE1AN-W-DC9V-Y7"</f>
        <v>HE1AN-W-DC9V-Y7</v>
      </c>
      <c r="B3570" t="str">
        <f>"HE1AN-W-DC9V-Y7"</f>
        <v>HE1AN-W-DC9V-Y7</v>
      </c>
    </row>
    <row r="3571" spans="1:2" x14ac:dyDescent="0.25">
      <c r="A3571" t="str">
        <f>"HE2AN110J"</f>
        <v>HE2AN110J</v>
      </c>
      <c r="B3571" t="str">
        <f>"HE2AN-DC110V"</f>
        <v>HE2AN-DC110V</v>
      </c>
    </row>
    <row r="3572" spans="1:2" x14ac:dyDescent="0.25">
      <c r="A3572" t="str">
        <f>"HE2AN120ACJ"</f>
        <v>HE2AN120ACJ</v>
      </c>
      <c r="B3572" t="str">
        <f>"HE2AN-AC120V"</f>
        <v>HE2AN-AC120V</v>
      </c>
    </row>
    <row r="3573" spans="1:2" x14ac:dyDescent="0.25">
      <c r="A3573" t="str">
        <f>"HE2AN12J"</f>
        <v>HE2AN12J</v>
      </c>
      <c r="B3573" t="str">
        <f>"HE2AN-DC12V"</f>
        <v>HE2AN-DC12V</v>
      </c>
    </row>
    <row r="3574" spans="1:2" x14ac:dyDescent="0.25">
      <c r="A3574" t="str">
        <f>"HE2AN240ACJ"</f>
        <v>HE2AN240ACJ</v>
      </c>
      <c r="B3574" t="str">
        <f>"HE2AN-AC240V"</f>
        <v>HE2AN-AC240V</v>
      </c>
    </row>
    <row r="3575" spans="1:2" x14ac:dyDescent="0.25">
      <c r="A3575" t="str">
        <f>"HE2AN24ACJ"</f>
        <v>HE2AN24ACJ</v>
      </c>
      <c r="B3575" t="str">
        <f>"HE2AN-AC24V"</f>
        <v>HE2AN-AC24V</v>
      </c>
    </row>
    <row r="3576" spans="1:2" x14ac:dyDescent="0.25">
      <c r="A3576" t="str">
        <f>"HE2AN24J"</f>
        <v>HE2AN24J</v>
      </c>
      <c r="B3576" t="str">
        <f>"HE2AN-DC24V"</f>
        <v>HE2AN-DC24V</v>
      </c>
    </row>
    <row r="3577" spans="1:2" x14ac:dyDescent="0.25">
      <c r="A3577" t="str">
        <f>"HE2AN48J"</f>
        <v>HE2AN48J</v>
      </c>
      <c r="B3577" t="str">
        <f>"HE2AN-DC48V"</f>
        <v>HE2AN-DC48V</v>
      </c>
    </row>
    <row r="3578" spans="1:2" x14ac:dyDescent="0.25">
      <c r="A3578" t="str">
        <f>"HE2ANQ12J"</f>
        <v>HE2ANQ12J</v>
      </c>
      <c r="B3578" t="str">
        <f>"HE2AN-Q-DC12V"</f>
        <v>HE2AN-Q-DC12V</v>
      </c>
    </row>
    <row r="3579" spans="1:2" x14ac:dyDescent="0.25">
      <c r="A3579" t="str">
        <f>"HE2ANQ24J"</f>
        <v>HE2ANQ24J</v>
      </c>
      <c r="B3579" t="str">
        <f>"HE2AN-Q-DC24V"</f>
        <v>HE2AN-Q-DC24V</v>
      </c>
    </row>
    <row r="3580" spans="1:2" x14ac:dyDescent="0.25">
      <c r="A3580" t="str">
        <f>"HE2AN-Q-AC120V"</f>
        <v>HE2AN-Q-AC120V</v>
      </c>
      <c r="B3580" t="str">
        <f>"HE2AN-Q-AC120V"</f>
        <v>HE2AN-Q-AC120V</v>
      </c>
    </row>
    <row r="3581" spans="1:2" x14ac:dyDescent="0.25">
      <c r="A3581" t="str">
        <f>"HE2AN-Q-AC240V"</f>
        <v>HE2AN-Q-AC240V</v>
      </c>
      <c r="B3581" t="str">
        <f>"HE2AN-Q-AC240V"</f>
        <v>HE2AN-Q-AC240V</v>
      </c>
    </row>
    <row r="3582" spans="1:2" x14ac:dyDescent="0.25">
      <c r="A3582" t="str">
        <f>"HE2ANS12J"</f>
        <v>HE2ANS12J</v>
      </c>
      <c r="B3582" t="str">
        <f>"HE2AN-S-DC12V"</f>
        <v>HE2AN-S-DC12V</v>
      </c>
    </row>
    <row r="3583" spans="1:2" x14ac:dyDescent="0.25">
      <c r="A3583" t="str">
        <f>"HE2ANS240ACJ"</f>
        <v>HE2ANS240ACJ</v>
      </c>
      <c r="B3583" t="str">
        <f>"HE2AN-S-AC240V"</f>
        <v>HE2AN-S-AC240V</v>
      </c>
    </row>
    <row r="3584" spans="1:2" x14ac:dyDescent="0.25">
      <c r="A3584" t="str">
        <f>"HE2ANS24J"</f>
        <v>HE2ANS24J</v>
      </c>
      <c r="B3584" t="str">
        <f>"HE2AN-S-DC24V"</f>
        <v>HE2AN-S-DC24V</v>
      </c>
    </row>
    <row r="3585" spans="1:2" x14ac:dyDescent="0.25">
      <c r="A3585" t="str">
        <f>"HE2ANS48J"</f>
        <v>HE2ANS48J</v>
      </c>
      <c r="B3585" t="str">
        <f>"HE2AN-S-DC48V"</f>
        <v>HE2AN-S-DC48V</v>
      </c>
    </row>
    <row r="3586" spans="1:2" x14ac:dyDescent="0.25">
      <c r="A3586" t="str">
        <f>"HE2AN-S-AC100V"</f>
        <v>HE2AN-S-AC100V</v>
      </c>
      <c r="B3586" t="str">
        <f>"HE2AN-S-AC100V"</f>
        <v>HE2AN-S-AC100V</v>
      </c>
    </row>
    <row r="3587" spans="1:2" x14ac:dyDescent="0.25">
      <c r="A3587" t="str">
        <f>"HE2AN-S-DC6V"</f>
        <v>HE2AN-S-DC6V</v>
      </c>
      <c r="B3587" t="str">
        <f>"HE2AN-S-DC6V"</f>
        <v>HE2AN-S-DC6V</v>
      </c>
    </row>
    <row r="3588" spans="1:2" x14ac:dyDescent="0.25">
      <c r="A3588" t="str">
        <f>"HEV2AN-P-DC12V"</f>
        <v>HEV2AN-P-DC12V</v>
      </c>
      <c r="B3588" t="str">
        <f>"HEV2AN-P-DC12V"</f>
        <v>HEV2AN-P-DC12V</v>
      </c>
    </row>
    <row r="3589" spans="1:2" x14ac:dyDescent="0.25">
      <c r="A3589" t="str">
        <f>"HEV2AN-P-DC15V"</f>
        <v>HEV2AN-P-DC15V</v>
      </c>
      <c r="B3589" t="str">
        <f>"HEV2AN-P-DC15V"</f>
        <v>HEV2AN-P-DC15V</v>
      </c>
    </row>
    <row r="3590" spans="1:2" x14ac:dyDescent="0.25">
      <c r="A3590" t="str">
        <f>"HEV2AN-P-DC24V"</f>
        <v>HEV2AN-P-DC24V</v>
      </c>
      <c r="B3590" t="str">
        <f>"HEV2AN-P-DC24V"</f>
        <v>HEV2AN-P-DC24V</v>
      </c>
    </row>
    <row r="3591" spans="1:2" x14ac:dyDescent="0.25">
      <c r="A3591" t="str">
        <f>"HEV2AN-P-DC6V"</f>
        <v>HEV2AN-P-DC6V</v>
      </c>
      <c r="B3591" t="str">
        <f>"HEV2AN-P-DC6V"</f>
        <v>HEV2AN-P-DC6V</v>
      </c>
    </row>
    <row r="3592" spans="1:2" x14ac:dyDescent="0.25">
      <c r="A3592" t="str">
        <f>"HEV2AN-P-DC9V"</f>
        <v>HEV2AN-P-DC9V</v>
      </c>
      <c r="B3592" t="str">
        <f>"HEV2AN-P-DC9V"</f>
        <v>HEV2AN-P-DC9V</v>
      </c>
    </row>
    <row r="3593" spans="1:2" x14ac:dyDescent="0.25">
      <c r="A3593" t="str">
        <f>"HY11,5J"</f>
        <v>HY11,5J</v>
      </c>
      <c r="B3593" t="str">
        <f>"HY1-1.5V"</f>
        <v>HY1-1.5V</v>
      </c>
    </row>
    <row r="3594" spans="1:2" x14ac:dyDescent="0.25">
      <c r="A3594" t="str">
        <f>"HY112J"</f>
        <v>HY112J</v>
      </c>
      <c r="B3594" t="str">
        <f>"HY1-12V"</f>
        <v>HY1-12V</v>
      </c>
    </row>
    <row r="3595" spans="1:2" x14ac:dyDescent="0.25">
      <c r="A3595" t="str">
        <f>"HY124J"</f>
        <v>HY124J</v>
      </c>
      <c r="B3595" t="str">
        <f>"HY1-24V"</f>
        <v>HY1-24V</v>
      </c>
    </row>
    <row r="3596" spans="1:2" x14ac:dyDescent="0.25">
      <c r="A3596" t="str">
        <f>"HY13J"</f>
        <v>HY13J</v>
      </c>
      <c r="B3596" t="str">
        <f>"HY1-3V"</f>
        <v>HY1-3V</v>
      </c>
    </row>
    <row r="3597" spans="1:2" x14ac:dyDescent="0.25">
      <c r="A3597" t="str">
        <f>"HY14,5J"</f>
        <v>HY14,5J</v>
      </c>
      <c r="B3597" t="str">
        <f>"HY1-4.5V"</f>
        <v>HY1-4.5V</v>
      </c>
    </row>
    <row r="3598" spans="1:2" x14ac:dyDescent="0.25">
      <c r="A3598" t="str">
        <f>"HY15J"</f>
        <v>HY15J</v>
      </c>
      <c r="B3598" t="str">
        <f>"HY1-5V"</f>
        <v>HY1-5V</v>
      </c>
    </row>
    <row r="3599" spans="1:2" x14ac:dyDescent="0.25">
      <c r="A3599" t="str">
        <f>"HY19J"</f>
        <v>HY19J</v>
      </c>
      <c r="B3599" t="str">
        <f>"HY1-9V"</f>
        <v>HY1-9V</v>
      </c>
    </row>
    <row r="3600" spans="1:2" x14ac:dyDescent="0.25">
      <c r="A3600" t="str">
        <f>"HY1Z1,5J"</f>
        <v>HY1Z1,5J</v>
      </c>
      <c r="B3600" t="str">
        <f>"HY1Z-1.5V"</f>
        <v>HY1Z-1.5V</v>
      </c>
    </row>
    <row r="3601" spans="1:2" x14ac:dyDescent="0.25">
      <c r="A3601" t="str">
        <f>"HY1Z12J"</f>
        <v>HY1Z12J</v>
      </c>
      <c r="B3601" t="str">
        <f>"HY1Z-12V"</f>
        <v>HY1Z-12V</v>
      </c>
    </row>
    <row r="3602" spans="1:2" x14ac:dyDescent="0.25">
      <c r="A3602" t="str">
        <f>"HY1Z24J"</f>
        <v>HY1Z24J</v>
      </c>
      <c r="B3602" t="str">
        <f>"HY1Z-24V"</f>
        <v>HY1Z-24V</v>
      </c>
    </row>
    <row r="3603" spans="1:2" x14ac:dyDescent="0.25">
      <c r="A3603" t="str">
        <f>"HY1Z3J"</f>
        <v>HY1Z3J</v>
      </c>
      <c r="B3603" t="str">
        <f>"HY1Z-3V"</f>
        <v>HY1Z-3V</v>
      </c>
    </row>
    <row r="3604" spans="1:2" x14ac:dyDescent="0.25">
      <c r="A3604" t="str">
        <f>"HY1Z5J"</f>
        <v>HY1Z5J</v>
      </c>
      <c r="B3604" t="str">
        <f>"HY1Z-5V"</f>
        <v>HY1Z-5V</v>
      </c>
    </row>
    <row r="3605" spans="1:2" x14ac:dyDescent="0.25">
      <c r="A3605" t="str">
        <f>"HY1Z6J"</f>
        <v>HY1Z6J</v>
      </c>
      <c r="B3605" t="str">
        <f>"HY1Z-6V"</f>
        <v>HY1Z-6V</v>
      </c>
    </row>
    <row r="3606" spans="1:2" x14ac:dyDescent="0.25">
      <c r="A3606" t="str">
        <f>"HY1Z9J"</f>
        <v>HY1Z9J</v>
      </c>
      <c r="B3606" t="str">
        <f>"HY1Z-9V"</f>
        <v>HY1Z-9V</v>
      </c>
    </row>
    <row r="3607" spans="1:2" x14ac:dyDescent="0.25">
      <c r="A3607" t="str">
        <f>"JH1SFJ"</f>
        <v>JH1SFJ</v>
      </c>
      <c r="B3607" t="str">
        <f>"JH1-SF"</f>
        <v>JH1-SF</v>
      </c>
    </row>
    <row r="3608" spans="1:2" x14ac:dyDescent="0.25">
      <c r="A3608" t="str">
        <f>"JH2SFJ"</f>
        <v>JH2SFJ</v>
      </c>
      <c r="B3608" t="str">
        <f>"JH2-SF"</f>
        <v>JH2-SF</v>
      </c>
    </row>
    <row r="3609" spans="1:2" x14ac:dyDescent="0.25">
      <c r="A3609" t="str">
        <f>"JJM112J"</f>
        <v>JJM112J</v>
      </c>
      <c r="B3609" t="str">
        <f>"JJM1-12V"</f>
        <v>JJM1-12V</v>
      </c>
    </row>
    <row r="3610" spans="1:2" x14ac:dyDescent="0.25">
      <c r="A3610" t="str">
        <f>"JJM1A12J"</f>
        <v>JJM1A12J</v>
      </c>
      <c r="B3610" t="str">
        <f>"JJM1A-12V"</f>
        <v>JJM1A-12V</v>
      </c>
    </row>
    <row r="3611" spans="1:2" x14ac:dyDescent="0.25">
      <c r="A3611" t="str">
        <f>"JJM2W12J"</f>
        <v>JJM2W12J</v>
      </c>
      <c r="B3611" t="str">
        <f>"JJM2W-12V"</f>
        <v>JJM2W-12V</v>
      </c>
    </row>
    <row r="3612" spans="1:2" x14ac:dyDescent="0.25">
      <c r="A3612" t="str">
        <f>"JVN1A12FJ"</f>
        <v>JVN1A12FJ</v>
      </c>
      <c r="B3612" t="str">
        <f>"JVN1A-12V-F"</f>
        <v>JVN1A-12V-F</v>
      </c>
    </row>
    <row r="3613" spans="1:2" x14ac:dyDescent="0.25">
      <c r="A3613" t="str">
        <f>"JVN1A-18V-F"</f>
        <v>JVN1A-18V-F</v>
      </c>
      <c r="B3613" t="str">
        <f>"JVN1A-18V-F"</f>
        <v>JVN1A-18V-F</v>
      </c>
    </row>
    <row r="3614" spans="1:2" x14ac:dyDescent="0.25">
      <c r="A3614" t="str">
        <f>"JVN1A24FJ"</f>
        <v>JVN1A24FJ</v>
      </c>
      <c r="B3614" t="str">
        <f>"JVN1A-24V-F"</f>
        <v>JVN1A-24V-F</v>
      </c>
    </row>
    <row r="3615" spans="1:2" x14ac:dyDescent="0.25">
      <c r="A3615" t="str">
        <f>"JVN1A4.5FJ"</f>
        <v>JVN1A4.5FJ</v>
      </c>
      <c r="B3615" t="str">
        <f>"JVN1A-4.5V-F"</f>
        <v>JVN1A-4.5V-F</v>
      </c>
    </row>
    <row r="3616" spans="1:2" x14ac:dyDescent="0.25">
      <c r="A3616" t="str">
        <f>"JVN1A48FJ"</f>
        <v>JVN1A48FJ</v>
      </c>
      <c r="B3616" t="str">
        <f>"JVN1A-48V-F"</f>
        <v>JVN1A-48V-F</v>
      </c>
    </row>
    <row r="3617" spans="1:2" x14ac:dyDescent="0.25">
      <c r="A3617" t="str">
        <f>"JVN1A5FJ"</f>
        <v>JVN1A5FJ</v>
      </c>
      <c r="B3617" t="str">
        <f>"JVN1A-5V-F"</f>
        <v>JVN1A-5V-F</v>
      </c>
    </row>
    <row r="3618" spans="1:2" x14ac:dyDescent="0.25">
      <c r="A3618" t="str">
        <f>"JVN1A-6V-F"</f>
        <v>JVN1A-6V-F</v>
      </c>
      <c r="B3618" t="str">
        <f>"JVN1A-6V-F"</f>
        <v>JVN1A-6V-F</v>
      </c>
    </row>
    <row r="3619" spans="1:2" x14ac:dyDescent="0.25">
      <c r="A3619" t="str">
        <f>"JVN1A9FJ"</f>
        <v>JVN1A9FJ</v>
      </c>
      <c r="B3619" t="str">
        <f>"JVN1A-9V-F"</f>
        <v>JVN1A-9V-F</v>
      </c>
    </row>
    <row r="3620" spans="1:2" x14ac:dyDescent="0.25">
      <c r="A3620" t="str">
        <f>"JVN1AF100FJ"</f>
        <v>JVN1AF100FJ</v>
      </c>
      <c r="B3620" t="str">
        <f>"JVN1AF-100V-F"</f>
        <v>JVN1AF-100V-F</v>
      </c>
    </row>
    <row r="3621" spans="1:2" x14ac:dyDescent="0.25">
      <c r="A3621" t="str">
        <f>"JVN1AF12FJ"</f>
        <v>JVN1AF12FJ</v>
      </c>
      <c r="B3621" t="str">
        <f>"JVN1AF-12V-F"</f>
        <v>JVN1AF-12V-F</v>
      </c>
    </row>
    <row r="3622" spans="1:2" x14ac:dyDescent="0.25">
      <c r="A3622" t="str">
        <f>"JVN1AF24FJ"</f>
        <v>JVN1AF24FJ</v>
      </c>
      <c r="B3622" t="str">
        <f>"JVN1AF-24V-F"</f>
        <v>JVN1AF-24V-F</v>
      </c>
    </row>
    <row r="3623" spans="1:2" x14ac:dyDescent="0.25">
      <c r="A3623" t="str">
        <f>"JVN1AF48FJ"</f>
        <v>JVN1AF48FJ</v>
      </c>
      <c r="B3623" t="str">
        <f>"JVN1AF-48V-F"</f>
        <v>JVN1AF-48V-F</v>
      </c>
    </row>
    <row r="3624" spans="1:2" x14ac:dyDescent="0.25">
      <c r="A3624" t="str">
        <f>"JW1AFS-DC12V-TV-F"</f>
        <v>JW1AFS-DC12V-TV-F</v>
      </c>
      <c r="B3624" t="str">
        <f>"JW1AFS-DC12V-TV-F"</f>
        <v>JW1AFS-DC12V-TV-F</v>
      </c>
    </row>
    <row r="3625" spans="1:2" x14ac:dyDescent="0.25">
      <c r="A3625" t="str">
        <f>"JW1AFSN12FT"</f>
        <v>JW1AFSN12FT</v>
      </c>
      <c r="B3625" t="str">
        <f>"JW1AFSN-DC12V-F"</f>
        <v>JW1AFSN-DC12V-F</v>
      </c>
    </row>
    <row r="3626" spans="1:2" x14ac:dyDescent="0.25">
      <c r="A3626" t="str">
        <f>"JW1AFSN12FTVT"</f>
        <v>JW1AFSN12FTVT</v>
      </c>
      <c r="B3626" t="str">
        <f>"JW1AFSN-DC12V-TV-F"</f>
        <v>JW1AFSN-DC12V-TV-F</v>
      </c>
    </row>
    <row r="3627" spans="1:2" x14ac:dyDescent="0.25">
      <c r="A3627" t="str">
        <f>"JW1AFSN18FT"</f>
        <v>JW1AFSN18FT</v>
      </c>
      <c r="B3627" t="str">
        <f>"JW1AFSN-DC18V-F"</f>
        <v>JW1AFSN-DC18V-F</v>
      </c>
    </row>
    <row r="3628" spans="1:2" x14ac:dyDescent="0.25">
      <c r="A3628" t="str">
        <f>"JW1AFSN24FT"</f>
        <v>JW1AFSN24FT</v>
      </c>
      <c r="B3628" t="str">
        <f>"JW1AFSN-DC24V-F"</f>
        <v>JW1AFSN-DC24V-F</v>
      </c>
    </row>
    <row r="3629" spans="1:2" x14ac:dyDescent="0.25">
      <c r="A3629" t="str">
        <f>"JW1AFSN24FTVT"</f>
        <v>JW1AFSN24FTVT</v>
      </c>
      <c r="B3629" t="str">
        <f>"JW1AFSN-DC24V-TV-F"</f>
        <v>JW1AFSN-DC24V-TV-F</v>
      </c>
    </row>
    <row r="3630" spans="1:2" x14ac:dyDescent="0.25">
      <c r="A3630" t="str">
        <f>"JW1AFSN36FT"</f>
        <v>JW1AFSN36FT</v>
      </c>
      <c r="B3630" t="str">
        <f>"JW1AFSN-DC36V-F"</f>
        <v>JW1AFSN-DC36V-F</v>
      </c>
    </row>
    <row r="3631" spans="1:2" x14ac:dyDescent="0.25">
      <c r="A3631" t="str">
        <f>"JW1AFSN48FT"</f>
        <v>JW1AFSN48FT</v>
      </c>
      <c r="B3631" t="str">
        <f>"JW1AFSN-DC48V-F"</f>
        <v>JW1AFSN-DC48V-F</v>
      </c>
    </row>
    <row r="3632" spans="1:2" x14ac:dyDescent="0.25">
      <c r="A3632" t="str">
        <f>"JW1AFSN5FT"</f>
        <v>JW1AFSN5FT</v>
      </c>
      <c r="B3632" t="str">
        <f>"JW1AFSN-DC5V-F"</f>
        <v>JW1AFSN-DC5V-F</v>
      </c>
    </row>
    <row r="3633" spans="1:2" x14ac:dyDescent="0.25">
      <c r="A3633" t="str">
        <f>"JW1AFSN5FTVT"</f>
        <v>JW1AFSN5FTVT</v>
      </c>
      <c r="B3633" t="str">
        <f>"JW1AFSN-DC5V-TV-F"</f>
        <v>JW1AFSN-DC5V-TV-F</v>
      </c>
    </row>
    <row r="3634" spans="1:2" x14ac:dyDescent="0.25">
      <c r="A3634" t="str">
        <f>"JW1AFSN6FT"</f>
        <v>JW1AFSN6FT</v>
      </c>
      <c r="B3634" t="str">
        <f>"JW1AFSN-DC6V-F"</f>
        <v>JW1AFSN-DC6V-F</v>
      </c>
    </row>
    <row r="3635" spans="1:2" x14ac:dyDescent="0.25">
      <c r="A3635" t="str">
        <f>"JW1AFSN9FT"</f>
        <v>JW1AFSN9FT</v>
      </c>
      <c r="B3635" t="str">
        <f>"JW1AFSN-DC9V-F"</f>
        <v>JW1AFSN-DC9V-F</v>
      </c>
    </row>
    <row r="3636" spans="1:2" x14ac:dyDescent="0.25">
      <c r="A3636" t="str">
        <f>"JW1AFSNB12FT"</f>
        <v>JW1AFSNB12FT</v>
      </c>
      <c r="B3636" t="str">
        <f>"JW1AFSN-B-DC12V-F"</f>
        <v>JW1AFSN-B-DC12V-F</v>
      </c>
    </row>
    <row r="3637" spans="1:2" x14ac:dyDescent="0.25">
      <c r="A3637" t="str">
        <f>"JW1AFSNB18FT"</f>
        <v>JW1AFSNB18FT</v>
      </c>
      <c r="B3637" t="str">
        <f>"JW1AFSN-B-DC18V-F"</f>
        <v>JW1AFSN-B-DC18V-F</v>
      </c>
    </row>
    <row r="3638" spans="1:2" x14ac:dyDescent="0.25">
      <c r="A3638" t="str">
        <f>"JW1AFSNB24FT"</f>
        <v>JW1AFSNB24FT</v>
      </c>
      <c r="B3638" t="str">
        <f>"JW1AFSN-B-DC24V-F"</f>
        <v>JW1AFSN-B-DC24V-F</v>
      </c>
    </row>
    <row r="3639" spans="1:2" x14ac:dyDescent="0.25">
      <c r="A3639" t="str">
        <f>"JW1AFSNB24FTVT"</f>
        <v>JW1AFSNB24FTVT</v>
      </c>
      <c r="B3639" t="str">
        <f>"JW1AFSN-B-DC24V-TV-F"</f>
        <v>JW1AFSN-B-DC24V-TV-F</v>
      </c>
    </row>
    <row r="3640" spans="1:2" x14ac:dyDescent="0.25">
      <c r="A3640" t="str">
        <f>"JW1AFSNB48FT"</f>
        <v>JW1AFSNB48FT</v>
      </c>
      <c r="B3640" t="str">
        <f>"JW1AFSN-B-DC48V-F"</f>
        <v>JW1AFSN-B-DC48V-F</v>
      </c>
    </row>
    <row r="3641" spans="1:2" x14ac:dyDescent="0.25">
      <c r="A3641" t="str">
        <f>"JW1AFSNB5FT"</f>
        <v>JW1AFSNB5FT</v>
      </c>
      <c r="B3641" t="str">
        <f>"JW1AFSN-B-DC5V-F"</f>
        <v>JW1AFSN-B-DC5V-F</v>
      </c>
    </row>
    <row r="3642" spans="1:2" x14ac:dyDescent="0.25">
      <c r="A3642" t="str">
        <f>"JW1AFSNB5FTVT"</f>
        <v>JW1AFSNB5FTVT</v>
      </c>
      <c r="B3642" t="str">
        <f>"JW1AFSN-B-DC5V-TV-F"</f>
        <v>JW1AFSN-B-DC5V-TV-F</v>
      </c>
    </row>
    <row r="3643" spans="1:2" x14ac:dyDescent="0.25">
      <c r="A3643" t="str">
        <f>"JW1AFSNB6FT"</f>
        <v>JW1AFSNB6FT</v>
      </c>
      <c r="B3643" t="str">
        <f>"JW1AFSN-B-DC6V-F"</f>
        <v>JW1AFSN-B-DC6V-F</v>
      </c>
    </row>
    <row r="3644" spans="1:2" x14ac:dyDescent="0.25">
      <c r="A3644" t="str">
        <f>"JW1AFSNB9FT"</f>
        <v>JW1AFSNB9FT</v>
      </c>
      <c r="B3644" t="str">
        <f>"JW1AFSN-B-DC9V-F"</f>
        <v>JW1AFSN-B-DC9V-F</v>
      </c>
    </row>
    <row r="3645" spans="1:2" x14ac:dyDescent="0.25">
      <c r="A3645" t="str">
        <f>"JW1FSN12ULCSAT"</f>
        <v>JW1FSN12ULCSAT</v>
      </c>
      <c r="B3645" t="str">
        <f>"AJW4211"</f>
        <v>AJW4211</v>
      </c>
    </row>
    <row r="3646" spans="1:2" x14ac:dyDescent="0.25">
      <c r="A3646" t="str">
        <f>"JW1FSN18ULCSAT"</f>
        <v>JW1FSN18ULCSAT</v>
      </c>
      <c r="B3646" t="str">
        <f>"JW1FSN-DC18V"</f>
        <v>JW1FSN-DC18V</v>
      </c>
    </row>
    <row r="3647" spans="1:2" x14ac:dyDescent="0.25">
      <c r="A3647" t="str">
        <f>"JW1FSN24ULCSAT"</f>
        <v>JW1FSN24ULCSAT</v>
      </c>
      <c r="B3647" t="str">
        <f>"JW1FSN-DC24V"</f>
        <v>JW1FSN-DC24V</v>
      </c>
    </row>
    <row r="3648" spans="1:2" x14ac:dyDescent="0.25">
      <c r="A3648" t="str">
        <f>"JW1FSN36ULCSAT"</f>
        <v>JW1FSN36ULCSAT</v>
      </c>
      <c r="B3648" t="str">
        <f>"JW1FSN-DC36V"</f>
        <v>JW1FSN-DC36V</v>
      </c>
    </row>
    <row r="3649" spans="1:2" x14ac:dyDescent="0.25">
      <c r="A3649" t="str">
        <f>"JW1FSN48ULCSAT"</f>
        <v>JW1FSN48ULCSAT</v>
      </c>
      <c r="B3649" t="str">
        <f>"JW1FSN-DC48V"</f>
        <v>JW1FSN-DC48V</v>
      </c>
    </row>
    <row r="3650" spans="1:2" x14ac:dyDescent="0.25">
      <c r="A3650" t="str">
        <f>"JW1FSN5ULCSAT"</f>
        <v>JW1FSN5ULCSAT</v>
      </c>
      <c r="B3650" t="str">
        <f>"JW1FSN-5V"</f>
        <v>JW1FSN-5V</v>
      </c>
    </row>
    <row r="3651" spans="1:2" x14ac:dyDescent="0.25">
      <c r="A3651" t="str">
        <f>"JW1FSN60ULCSAT"</f>
        <v>JW1FSN60ULCSAT</v>
      </c>
      <c r="B3651" t="str">
        <f>"JW1FSN-DC60V"</f>
        <v>JW1FSN-DC60V</v>
      </c>
    </row>
    <row r="3652" spans="1:2" x14ac:dyDescent="0.25">
      <c r="A3652" t="str">
        <f>"JW1FSN6ULCSAT"</f>
        <v>JW1FSN6ULCSAT</v>
      </c>
      <c r="B3652" t="str">
        <f>"JW1FSN-DC6V"</f>
        <v>JW1FSN-DC6V</v>
      </c>
    </row>
    <row r="3653" spans="1:2" x14ac:dyDescent="0.25">
      <c r="A3653" t="str">
        <f>"JW1FSN9ULCSAT"</f>
        <v>JW1FSN9ULCSAT</v>
      </c>
      <c r="B3653" t="str">
        <f>"JW1FSN-DC9V"</f>
        <v>JW1FSN-DC9V</v>
      </c>
    </row>
    <row r="3654" spans="1:2" x14ac:dyDescent="0.25">
      <c r="A3654" t="str">
        <f>"JW1FSNB12ULCSAT"</f>
        <v>JW1FSNB12ULCSAT</v>
      </c>
      <c r="B3654" t="str">
        <f>"JW1FSN-B-DC12V"</f>
        <v>JW1FSN-B-DC12V</v>
      </c>
    </row>
    <row r="3655" spans="1:2" x14ac:dyDescent="0.25">
      <c r="A3655" t="str">
        <f>"JW1FSNB24ULCSAT"</f>
        <v>JW1FSNB24ULCSAT</v>
      </c>
      <c r="B3655" t="str">
        <f>"JW1FSN-B-DC24V"</f>
        <v>JW1FSN-B-DC24V</v>
      </c>
    </row>
    <row r="3656" spans="1:2" x14ac:dyDescent="0.25">
      <c r="A3656" t="str">
        <f>"JW1FSNB6ULCSAT"</f>
        <v>JW1FSNB6ULCSAT</v>
      </c>
      <c r="B3656" t="str">
        <f>"JW1FSN-B-DC6V"</f>
        <v>JW1FSN-B-DC6V</v>
      </c>
    </row>
    <row r="3657" spans="1:2" x14ac:dyDescent="0.25">
      <c r="A3657" t="str">
        <f>"JW1FSNB9ULCSAT"</f>
        <v>JW1FSNB9ULCSAT</v>
      </c>
      <c r="B3657" t="str">
        <f>"JW1FSN-B-DC9V"</f>
        <v>JW1FSN-B-DC9V</v>
      </c>
    </row>
    <row r="3658" spans="1:2" x14ac:dyDescent="0.25">
      <c r="A3658" t="str">
        <f>"JW1FSN-B-DC5V"</f>
        <v>JW1FSN-B-DC5V</v>
      </c>
      <c r="B3658" t="str">
        <f>"JW1FSN-B-DC5V"</f>
        <v>JW1FSN-B-DC5V</v>
      </c>
    </row>
    <row r="3659" spans="1:2" x14ac:dyDescent="0.25">
      <c r="A3659" t="str">
        <f>"JW1PI"</f>
        <v>JW1PI</v>
      </c>
      <c r="B3659" t="str">
        <f>"95.13.0000J"</f>
        <v>95.13.0000J</v>
      </c>
    </row>
    <row r="3660" spans="1:2" x14ac:dyDescent="0.25">
      <c r="A3660" t="str">
        <f>"JW1SI"</f>
        <v>JW1SI</v>
      </c>
      <c r="B3660" t="str">
        <f>"95.43.0000J"</f>
        <v>95.43.0000J</v>
      </c>
    </row>
    <row r="3661" spans="1:2" x14ac:dyDescent="0.25">
      <c r="A3661" t="str">
        <f>"JW2ASN12ULCSAT"</f>
        <v>JW2ASN12ULCSAT</v>
      </c>
      <c r="B3661" t="str">
        <f>"JW2ASN-DC12V"</f>
        <v>JW2ASN-DC12V</v>
      </c>
    </row>
    <row r="3662" spans="1:2" x14ac:dyDescent="0.25">
      <c r="A3662" t="str">
        <f>"JW2ASN24ULCSAT"</f>
        <v>JW2ASN24ULCSAT</v>
      </c>
      <c r="B3662" t="str">
        <f>"JW2ASN-DC24V"</f>
        <v>JW2ASN-DC24V</v>
      </c>
    </row>
    <row r="3663" spans="1:2" x14ac:dyDescent="0.25">
      <c r="A3663" t="str">
        <f>"JW2ASN48ULCSAT"</f>
        <v>JW2ASN48ULCSAT</v>
      </c>
      <c r="B3663" t="str">
        <f>"JW2ASN-DC48V"</f>
        <v>JW2ASN-DC48V</v>
      </c>
    </row>
    <row r="3664" spans="1:2" x14ac:dyDescent="0.25">
      <c r="A3664" t="str">
        <f>"JW2ASN5ULCSAT"</f>
        <v>JW2ASN5ULCSAT</v>
      </c>
      <c r="B3664" t="str">
        <f>"JW2ASN-DC5V"</f>
        <v>JW2ASN-DC5V</v>
      </c>
    </row>
    <row r="3665" spans="1:2" x14ac:dyDescent="0.25">
      <c r="A3665" t="str">
        <f>"JW2ASN6ULCSAT"</f>
        <v>JW2ASN6ULCSAT</v>
      </c>
      <c r="B3665" t="str">
        <f>"JW2ASN-DC6V"</f>
        <v>JW2ASN-DC6V</v>
      </c>
    </row>
    <row r="3666" spans="1:2" x14ac:dyDescent="0.25">
      <c r="A3666" t="str">
        <f>"JW2ASN9ULCSAT"</f>
        <v>JW2ASN9ULCSAT</v>
      </c>
      <c r="B3666" t="str">
        <f>"JW2ASN-DC9V"</f>
        <v>JW2ASN-DC9V</v>
      </c>
    </row>
    <row r="3667" spans="1:2" x14ac:dyDescent="0.25">
      <c r="A3667" t="str">
        <f>"JW2ASNB12ULCSAT"</f>
        <v>JW2ASNB12ULCSAT</v>
      </c>
      <c r="B3667" t="str">
        <f>"JW2ASN-B-DC12V"</f>
        <v>JW2ASN-B-DC12V</v>
      </c>
    </row>
    <row r="3668" spans="1:2" x14ac:dyDescent="0.25">
      <c r="A3668" t="str">
        <f>"JW2ASN-B-DC24V"</f>
        <v>JW2ASN-B-DC24V</v>
      </c>
      <c r="B3668" t="str">
        <f>"JW2ASN-B-DC24V"</f>
        <v>JW2ASN-B-DC24V</v>
      </c>
    </row>
    <row r="3669" spans="1:2" x14ac:dyDescent="0.25">
      <c r="A3669" t="str">
        <f>"JW2PI"</f>
        <v>JW2PI</v>
      </c>
      <c r="B3669" t="str">
        <f>"95.15.0000J"</f>
        <v>95.15.0000J</v>
      </c>
    </row>
    <row r="3670" spans="1:2" x14ac:dyDescent="0.25">
      <c r="A3670" t="str">
        <f>"JW2-PS"</f>
        <v>JW2-PS</v>
      </c>
      <c r="B3670" t="str">
        <f>"JW2-PS"</f>
        <v>JW2-PS</v>
      </c>
    </row>
    <row r="3671" spans="1:2" x14ac:dyDescent="0.25">
      <c r="A3671" t="str">
        <f>"JW2SI"</f>
        <v>JW2SI</v>
      </c>
      <c r="B3671" t="str">
        <f>"95.45.0000J"</f>
        <v>95.45.0000J</v>
      </c>
    </row>
    <row r="3672" spans="1:2" x14ac:dyDescent="0.25">
      <c r="A3672" t="str">
        <f>"JW2SN12ULCSAT"</f>
        <v>JW2SN12ULCSAT</v>
      </c>
      <c r="B3672" t="str">
        <f>"JW2SN-DC12V"</f>
        <v>JW2SN-DC12V</v>
      </c>
    </row>
    <row r="3673" spans="1:2" x14ac:dyDescent="0.25">
      <c r="A3673" t="str">
        <f>"JW2SN18ULCSAT"</f>
        <v>JW2SN18ULCSAT</v>
      </c>
      <c r="B3673" t="str">
        <f>"JW2SN-DC18V"</f>
        <v>JW2SN-DC18V</v>
      </c>
    </row>
    <row r="3674" spans="1:2" x14ac:dyDescent="0.25">
      <c r="A3674" t="str">
        <f>"JW2SN24ULCSAT"</f>
        <v>JW2SN24ULCSAT</v>
      </c>
      <c r="B3674" t="str">
        <f>"JW2SN-DC24V"</f>
        <v>JW2SN-DC24V</v>
      </c>
    </row>
    <row r="3675" spans="1:2" x14ac:dyDescent="0.25">
      <c r="A3675" t="str">
        <f>"JW2SN48ULCSAT"</f>
        <v>JW2SN48ULCSAT</v>
      </c>
      <c r="B3675" t="str">
        <f>"JW2SN-DC48V"</f>
        <v>JW2SN-DC48V</v>
      </c>
    </row>
    <row r="3676" spans="1:2" x14ac:dyDescent="0.25">
      <c r="A3676" t="str">
        <f>"JW2SN5ULCSAT"</f>
        <v>JW2SN5ULCSAT</v>
      </c>
      <c r="B3676" t="str">
        <f>"JW2SN5"</f>
        <v>JW2SN5</v>
      </c>
    </row>
    <row r="3677" spans="1:2" x14ac:dyDescent="0.25">
      <c r="A3677" t="str">
        <f>"JW2SN60ULCSAT"</f>
        <v>JW2SN60ULCSAT</v>
      </c>
      <c r="B3677" t="str">
        <f>"JW2SN-DC60V"</f>
        <v>JW2SN-DC60V</v>
      </c>
    </row>
    <row r="3678" spans="1:2" x14ac:dyDescent="0.25">
      <c r="A3678" t="str">
        <f>"JW2SN6ULCSAT"</f>
        <v>JW2SN6ULCSAT</v>
      </c>
      <c r="B3678" t="str">
        <f>"JW2SN-DC6V"</f>
        <v>JW2SN-DC6V</v>
      </c>
    </row>
    <row r="3679" spans="1:2" x14ac:dyDescent="0.25">
      <c r="A3679" t="str">
        <f>"JW2SN9ULCSAT"</f>
        <v>JW2SN9ULCSAT</v>
      </c>
      <c r="B3679" t="str">
        <f>"JW2SN-DC9V"</f>
        <v>JW2SN-DC9V</v>
      </c>
    </row>
    <row r="3680" spans="1:2" x14ac:dyDescent="0.25">
      <c r="A3680" t="str">
        <f>"JW2SNB12ULCSAT"</f>
        <v>JW2SNB12ULCSAT</v>
      </c>
      <c r="B3680" t="str">
        <f>"JW2SN-B-DC12V"</f>
        <v>JW2SN-B-DC12V</v>
      </c>
    </row>
    <row r="3681" spans="1:2" x14ac:dyDescent="0.25">
      <c r="A3681" t="str">
        <f>"JW2SNB18ULCSAT"</f>
        <v>JW2SNB18ULCSAT</v>
      </c>
      <c r="B3681" t="str">
        <f>"JW2SN-B-DC18V"</f>
        <v>JW2SN-B-DC18V</v>
      </c>
    </row>
    <row r="3682" spans="1:2" x14ac:dyDescent="0.25">
      <c r="A3682" t="str">
        <f>"JW2SNB24ULCSAT"</f>
        <v>JW2SNB24ULCSAT</v>
      </c>
      <c r="B3682" t="str">
        <f>"JW2SN-B-DC24V"</f>
        <v>JW2SN-B-DC24V</v>
      </c>
    </row>
    <row r="3683" spans="1:2" x14ac:dyDescent="0.25">
      <c r="A3683" t="str">
        <f>"JW2SNB48ULCSAT"</f>
        <v>JW2SNB48ULCSAT</v>
      </c>
      <c r="B3683" t="str">
        <f>"JW2SN-B-DC48V"</f>
        <v>JW2SN-B-DC48V</v>
      </c>
    </row>
    <row r="3684" spans="1:2" x14ac:dyDescent="0.25">
      <c r="A3684" t="str">
        <f>"JW2SNB6ULCSAT"</f>
        <v>JW2SNB6ULCSAT</v>
      </c>
      <c r="B3684" t="str">
        <f>"JW2SNB-6V"</f>
        <v>JW2SNB-6V</v>
      </c>
    </row>
    <row r="3685" spans="1:2" x14ac:dyDescent="0.25">
      <c r="A3685" t="str">
        <f>"JWHFE"</f>
        <v>JWHFE</v>
      </c>
      <c r="B3685" t="str">
        <f>"JWHFE"</f>
        <v>JWHFE</v>
      </c>
    </row>
    <row r="3686" spans="1:2" x14ac:dyDescent="0.25">
      <c r="A3686" t="str">
        <f>"JWHFI"</f>
        <v>JWHFI</v>
      </c>
      <c r="B3686" t="str">
        <f>"JWHFI"</f>
        <v>JWHFI</v>
      </c>
    </row>
    <row r="3687" spans="1:2" x14ac:dyDescent="0.25">
      <c r="A3687" t="str">
        <f>"NC2D110J"</f>
        <v>NC2D110J</v>
      </c>
      <c r="B3687" t="str">
        <f>"NC2D-DC110V"</f>
        <v>NC2D-DC110V</v>
      </c>
    </row>
    <row r="3688" spans="1:2" x14ac:dyDescent="0.25">
      <c r="A3688" t="str">
        <f>"NC2D12J"</f>
        <v>NC2D12J</v>
      </c>
      <c r="B3688" t="str">
        <f>"NC2D-DC12V"</f>
        <v>NC2D-DC12V</v>
      </c>
    </row>
    <row r="3689" spans="1:2" x14ac:dyDescent="0.25">
      <c r="A3689" t="str">
        <f>"NC2D24J"</f>
        <v>NC2D24J</v>
      </c>
      <c r="B3689" t="str">
        <f>"NC2D-DC24V"</f>
        <v>NC2D-DC24V</v>
      </c>
    </row>
    <row r="3690" spans="1:2" x14ac:dyDescent="0.25">
      <c r="A3690" t="str">
        <f>"NC2DJP110J"</f>
        <v>NC2DJP110J</v>
      </c>
      <c r="B3690" t="str">
        <f>"NC2D-JP-DC110V"</f>
        <v>NC2D-JP-DC110V</v>
      </c>
    </row>
    <row r="3691" spans="1:2" x14ac:dyDescent="0.25">
      <c r="A3691" t="str">
        <f>"NC2DJP12J"</f>
        <v>NC2DJP12J</v>
      </c>
      <c r="B3691" t="str">
        <f>"NC2D-JP-DC12V"</f>
        <v>NC2D-JP-DC12V</v>
      </c>
    </row>
    <row r="3692" spans="1:2" x14ac:dyDescent="0.25">
      <c r="A3692" t="str">
        <f>"NC2DJP24J"</f>
        <v>NC2DJP24J</v>
      </c>
      <c r="B3692" t="str">
        <f>"NC2D-JP-DC24V"</f>
        <v>NC2D-JP-DC24V</v>
      </c>
    </row>
    <row r="3693" spans="1:2" x14ac:dyDescent="0.25">
      <c r="A3693" t="str">
        <f>"NC2DJP48J"</f>
        <v>NC2DJP48J</v>
      </c>
      <c r="B3693" t="str">
        <f>"NC2D-JP-DC48V"</f>
        <v>NC2D-JP-DC48V</v>
      </c>
    </row>
    <row r="3694" spans="1:2" x14ac:dyDescent="0.25">
      <c r="A3694" t="str">
        <f>"NC2DJP5J"</f>
        <v>NC2DJP5J</v>
      </c>
      <c r="B3694" t="str">
        <f>"NC2D-JP-DC5V"</f>
        <v>NC2D-JP-DC5V</v>
      </c>
    </row>
    <row r="3695" spans="1:2" x14ac:dyDescent="0.25">
      <c r="A3695" t="str">
        <f>"NC2DP12J"</f>
        <v>NC2DP12J</v>
      </c>
      <c r="B3695" t="str">
        <f>"NC2D-P-DC12V"</f>
        <v>NC2D-P-DC12V</v>
      </c>
    </row>
    <row r="3696" spans="1:2" x14ac:dyDescent="0.25">
      <c r="A3696" t="str">
        <f>"NC2DP24J"</f>
        <v>NC2DP24J</v>
      </c>
      <c r="B3696" t="str">
        <f>"NC2D-P-DC24V"</f>
        <v>NC2D-P-DC24V</v>
      </c>
    </row>
    <row r="3697" spans="1:2" x14ac:dyDescent="0.25">
      <c r="A3697" t="str">
        <f>"NC2DP5J"</f>
        <v>NC2DP5J</v>
      </c>
      <c r="B3697" t="str">
        <f>"NC2D-P-DC5V"</f>
        <v>NC2D-P-DC5V</v>
      </c>
    </row>
    <row r="3698" spans="1:2" x14ac:dyDescent="0.25">
      <c r="A3698" t="str">
        <f>"NC2EBDJP12J"</f>
        <v>NC2EBDJP12J</v>
      </c>
      <c r="B3698" t="str">
        <f>"NC2EBD-JP-DC12V"</f>
        <v>NC2EBD-JP-DC12V</v>
      </c>
    </row>
    <row r="3699" spans="1:2" x14ac:dyDescent="0.25">
      <c r="A3699" t="str">
        <f>"NC2EBDJP24J"</f>
        <v>NC2EBDJP24J</v>
      </c>
      <c r="B3699" t="str">
        <f>"NC2EBD-JP-DC24V"</f>
        <v>NC2EBD-JP-DC24V</v>
      </c>
    </row>
    <row r="3700" spans="1:2" x14ac:dyDescent="0.25">
      <c r="A3700" t="str">
        <f>"NC2EBDJP48J"</f>
        <v>NC2EBDJP48J</v>
      </c>
      <c r="B3700" t="str">
        <f>"NC2EBD-JP-DC48V"</f>
        <v>NC2EBD-JP-DC48V</v>
      </c>
    </row>
    <row r="3701" spans="1:2" x14ac:dyDescent="0.25">
      <c r="A3701" t="str">
        <f>"NC2EBDJP6J"</f>
        <v>NC2EBDJP6J</v>
      </c>
      <c r="B3701" t="str">
        <f>"NC2EBD-JP-DC6V"</f>
        <v>NC2EBD-JP-DC6V</v>
      </c>
    </row>
    <row r="3702" spans="1:2" x14ac:dyDescent="0.25">
      <c r="A3702" t="str">
        <f>"NC2EBDP110J"</f>
        <v>NC2EBDP110J</v>
      </c>
      <c r="B3702" t="str">
        <f>"NC2EBD-P-DC110V"</f>
        <v>NC2EBD-P-DC110V</v>
      </c>
    </row>
    <row r="3703" spans="1:2" x14ac:dyDescent="0.25">
      <c r="A3703" t="str">
        <f>"NC2EBDP12J"</f>
        <v>NC2EBDP12J</v>
      </c>
      <c r="B3703" t="str">
        <f>"NC2EBD-P-DC12V"</f>
        <v>NC2EBD-P-DC12V</v>
      </c>
    </row>
    <row r="3704" spans="1:2" x14ac:dyDescent="0.25">
      <c r="A3704" t="str">
        <f>"NC2EBDP24J"</f>
        <v>NC2EBDP24J</v>
      </c>
      <c r="B3704" t="str">
        <f>"NC2EBD-P-DC24V"</f>
        <v>NC2EBD-P-DC24V</v>
      </c>
    </row>
    <row r="3705" spans="1:2" x14ac:dyDescent="0.25">
      <c r="A3705" t="str">
        <f>"NC2EBDP5J"</f>
        <v>NC2EBDP5J</v>
      </c>
      <c r="B3705" t="str">
        <f>"NC2EBD-P-DC5V"</f>
        <v>NC2EBD-P-DC5V</v>
      </c>
    </row>
    <row r="3706" spans="1:2" x14ac:dyDescent="0.25">
      <c r="A3706" t="str">
        <f>"NC2JPSJ"</f>
        <v>NC2JPSJ</v>
      </c>
      <c r="B3706" t="str">
        <f>"NC2-JPS"</f>
        <v>NC2-JPS</v>
      </c>
    </row>
    <row r="3707" spans="1:2" x14ac:dyDescent="0.25">
      <c r="A3707" t="str">
        <f>"NC2PSJ"</f>
        <v>NC2PSJ</v>
      </c>
      <c r="B3707" t="str">
        <f>"NC2-PS"</f>
        <v>NC2-PS</v>
      </c>
    </row>
    <row r="3708" spans="1:2" x14ac:dyDescent="0.25">
      <c r="A3708" t="str">
        <f>"NC2SSJ"</f>
        <v>NC2SSJ</v>
      </c>
      <c r="B3708" t="str">
        <f>"NC2-SS"</f>
        <v>NC2-SS</v>
      </c>
    </row>
    <row r="3709" spans="1:2" x14ac:dyDescent="0.25">
      <c r="A3709" t="str">
        <f>"NC4D12J"</f>
        <v>NC4D12J</v>
      </c>
      <c r="B3709" t="str">
        <f>"NC4D-DC12V"</f>
        <v>NC4D-DC12V</v>
      </c>
    </row>
    <row r="3710" spans="1:2" x14ac:dyDescent="0.25">
      <c r="A3710" t="str">
        <f>"NC4D24J"</f>
        <v>NC4D24J</v>
      </c>
      <c r="B3710" t="str">
        <f>"NC4D-DC24V"</f>
        <v>NC4D-DC24V</v>
      </c>
    </row>
    <row r="3711" spans="1:2" x14ac:dyDescent="0.25">
      <c r="A3711" t="str">
        <f>"NC4DJP12J"</f>
        <v>NC4DJP12J</v>
      </c>
      <c r="B3711" t="str">
        <f>"NC4D-JP-DC12V"</f>
        <v>NC4D-JP-DC12V</v>
      </c>
    </row>
    <row r="3712" spans="1:2" x14ac:dyDescent="0.25">
      <c r="A3712" t="str">
        <f>"NC4DJP24J"</f>
        <v>NC4DJP24J</v>
      </c>
      <c r="B3712" t="str">
        <f>"NC4D-JP-DC24V"</f>
        <v>NC4D-JP-DC24V</v>
      </c>
    </row>
    <row r="3713" spans="1:2" x14ac:dyDescent="0.25">
      <c r="A3713" t="str">
        <f>"NC4DJP5J"</f>
        <v>NC4DJP5J</v>
      </c>
      <c r="B3713" t="str">
        <f>"NC4D-JP-DC5V"</f>
        <v>NC4D-JP-DC5V</v>
      </c>
    </row>
    <row r="3714" spans="1:2" x14ac:dyDescent="0.25">
      <c r="A3714" t="str">
        <f>"NC4DJP6J"</f>
        <v>NC4DJP6J</v>
      </c>
      <c r="B3714" t="str">
        <f>"NC4D-JP-DC6V"</f>
        <v>NC4D-JP-DC6V</v>
      </c>
    </row>
    <row r="3715" spans="1:2" x14ac:dyDescent="0.25">
      <c r="A3715" t="str">
        <f>"NC4D-JP-DC48V"</f>
        <v>NC4D-JP-DC48V</v>
      </c>
      <c r="B3715" t="str">
        <f>"NC4D-JP-DC48V"</f>
        <v>NC4D-JP-DC48V</v>
      </c>
    </row>
    <row r="3716" spans="1:2" x14ac:dyDescent="0.25">
      <c r="A3716" t="str">
        <f>"NC4DP12J"</f>
        <v>NC4DP12J</v>
      </c>
      <c r="B3716" t="str">
        <f>"NC4D-P-DC12V"</f>
        <v>NC4D-P-DC12V</v>
      </c>
    </row>
    <row r="3717" spans="1:2" x14ac:dyDescent="0.25">
      <c r="A3717" t="str">
        <f>"NC4DP24J"</f>
        <v>NC4DP24J</v>
      </c>
      <c r="B3717" t="str">
        <f>"NC4D-P-DC24V"</f>
        <v>NC4D-P-DC24V</v>
      </c>
    </row>
    <row r="3718" spans="1:2" x14ac:dyDescent="0.25">
      <c r="A3718" t="str">
        <f>"NC4DP5J"</f>
        <v>NC4DP5J</v>
      </c>
      <c r="B3718" t="str">
        <f>"NC4D-P-DC5V"</f>
        <v>NC4D-P-DC5V</v>
      </c>
    </row>
    <row r="3719" spans="1:2" x14ac:dyDescent="0.25">
      <c r="A3719" t="str">
        <f>"NC4EBD24J"</f>
        <v>NC4EBD24J</v>
      </c>
      <c r="B3719" t="str">
        <f>"NC4EBD-DC24V"</f>
        <v>NC4EBD-DC24V</v>
      </c>
    </row>
    <row r="3720" spans="1:2" x14ac:dyDescent="0.25">
      <c r="A3720" t="str">
        <f>"NC4EBDJP12J"</f>
        <v>NC4EBDJP12J</v>
      </c>
      <c r="B3720" t="str">
        <f>"NC4EBD-JP-DC12V"</f>
        <v>NC4EBD-JP-DC12V</v>
      </c>
    </row>
    <row r="3721" spans="1:2" x14ac:dyDescent="0.25">
      <c r="A3721" t="str">
        <f>"NC4EBDJP24J"</f>
        <v>NC4EBDJP24J</v>
      </c>
      <c r="B3721" t="str">
        <f>"NC4EBD-JP-DC24V"</f>
        <v>NC4EBD-JP-DC24V</v>
      </c>
    </row>
    <row r="3722" spans="1:2" x14ac:dyDescent="0.25">
      <c r="A3722" t="str">
        <f>"NC4EBDJP48J"</f>
        <v>NC4EBDJP48J</v>
      </c>
      <c r="B3722" t="str">
        <f>"NC4EBD-JP-DC48V"</f>
        <v>NC4EBD-JP-DC48V</v>
      </c>
    </row>
    <row r="3723" spans="1:2" x14ac:dyDescent="0.25">
      <c r="A3723" t="str">
        <f>"NC4EBDP12J"</f>
        <v>NC4EBDP12J</v>
      </c>
      <c r="B3723" t="str">
        <f>"NC4EBD-P-DC12V"</f>
        <v>NC4EBD-P-DC12V</v>
      </c>
    </row>
    <row r="3724" spans="1:2" x14ac:dyDescent="0.25">
      <c r="A3724" t="str">
        <f>"NC4EBDP24J"</f>
        <v>NC4EBDP24J</v>
      </c>
      <c r="B3724" t="str">
        <f>"NC4EBD-P-DC24V"</f>
        <v>NC4EBD-P-DC24V</v>
      </c>
    </row>
    <row r="3725" spans="1:2" x14ac:dyDescent="0.25">
      <c r="A3725" t="str">
        <f>"NC4EBD-P-DC110V"</f>
        <v>NC4EBD-P-DC110V</v>
      </c>
      <c r="B3725" t="str">
        <f>"NC4EBD-P-DC110V"</f>
        <v>NC4EBD-P-DC110V</v>
      </c>
    </row>
    <row r="3726" spans="1:2" x14ac:dyDescent="0.25">
      <c r="A3726" t="str">
        <f>"NC4JPSJ"</f>
        <v>NC4JPSJ</v>
      </c>
      <c r="B3726" t="str">
        <f>"NC4-JPS"</f>
        <v>NC4-JPS</v>
      </c>
    </row>
    <row r="3727" spans="1:2" x14ac:dyDescent="0.25">
      <c r="A3727" t="str">
        <f>"NC4PSJ"</f>
        <v>NC4PSJ</v>
      </c>
      <c r="B3727" t="str">
        <f>"NC4-PS"</f>
        <v>NC4-PS</v>
      </c>
    </row>
    <row r="3728" spans="1:2" x14ac:dyDescent="0.25">
      <c r="A3728" t="str">
        <f>"PA1A-PS"</f>
        <v>PA1A-PS</v>
      </c>
      <c r="B3728" t="str">
        <f>"PA1A-PS"</f>
        <v>PA1A-PS</v>
      </c>
    </row>
    <row r="3729" spans="1:2" x14ac:dyDescent="0.25">
      <c r="A3729" t="str">
        <f>"RT3BB"</f>
        <v>RT3BB</v>
      </c>
      <c r="B3729" t="str">
        <f>"RT3BB"</f>
        <v>RT3BB</v>
      </c>
    </row>
    <row r="3730" spans="1:2" x14ac:dyDescent="0.25">
      <c r="A3730" t="str">
        <f>"RT3SN-12V"</f>
        <v>RT3SN-12V</v>
      </c>
      <c r="B3730" t="str">
        <f>"RT3SN-12V"</f>
        <v>RT3SN-12V</v>
      </c>
    </row>
    <row r="3731" spans="1:2" x14ac:dyDescent="0.25">
      <c r="A3731" t="str">
        <f>"RT3SN-24V"</f>
        <v>RT3SN-24V</v>
      </c>
      <c r="B3731" t="str">
        <f>"RT3SN-24V"</f>
        <v>RT3SN-24V</v>
      </c>
    </row>
    <row r="3732" spans="1:2" x14ac:dyDescent="0.25">
      <c r="A3732" t="str">
        <f>"RT3SP1-12V"</f>
        <v>RT3SP1-12V</v>
      </c>
      <c r="B3732" t="str">
        <f>"RT3SP1-12V"</f>
        <v>RT3SP1-12V</v>
      </c>
    </row>
    <row r="3733" spans="1:2" x14ac:dyDescent="0.25">
      <c r="A3733" t="str">
        <f>"RT3SP124J"</f>
        <v>RT3SP124J</v>
      </c>
      <c r="B3733" t="str">
        <f>"RT3SP1-24V"</f>
        <v>RT3SP1-24V</v>
      </c>
    </row>
    <row r="3734" spans="1:2" x14ac:dyDescent="0.25">
      <c r="A3734" t="str">
        <f>"RT3SP212J"</f>
        <v>RT3SP212J</v>
      </c>
      <c r="B3734" t="str">
        <f>"RT3SP2-12V"</f>
        <v>RT3SP2-12V</v>
      </c>
    </row>
    <row r="3735" spans="1:2" x14ac:dyDescent="0.25">
      <c r="A3735" t="str">
        <f>"RT3SP224J"</f>
        <v>RT3SP224J</v>
      </c>
      <c r="B3735" t="str">
        <f>"RT3SP2-24V"</f>
        <v>RT3SP2-24V</v>
      </c>
    </row>
    <row r="3736" spans="1:2" x14ac:dyDescent="0.25">
      <c r="A3736" t="str">
        <f>"S212ULCSAD"</f>
        <v>S212ULCSAD</v>
      </c>
      <c r="B3736" t="str">
        <f>"S212ULCSAD"</f>
        <v>S212ULCSAD</v>
      </c>
    </row>
    <row r="3737" spans="1:2" x14ac:dyDescent="0.25">
      <c r="A3737" t="str">
        <f>"S216ULCSAD"</f>
        <v>S216ULCSAD</v>
      </c>
      <c r="B3737" t="str">
        <f>"S216ULCSAD"</f>
        <v>S216ULCSAD</v>
      </c>
    </row>
    <row r="3738" spans="1:2" x14ac:dyDescent="0.25">
      <c r="A3738" t="str">
        <f>"S224ULCSAD"</f>
        <v>S224ULCSAD</v>
      </c>
      <c r="B3738" t="str">
        <f>"S224ULCSAD"</f>
        <v>S224ULCSAD</v>
      </c>
    </row>
    <row r="3739" spans="1:2" x14ac:dyDescent="0.25">
      <c r="A3739" t="str">
        <f>"S248ULCSAD"</f>
        <v>S248ULCSAD</v>
      </c>
      <c r="B3739" t="str">
        <f>"S248ULCSAD"</f>
        <v>S248ULCSAD</v>
      </c>
    </row>
    <row r="3740" spans="1:2" x14ac:dyDescent="0.25">
      <c r="A3740" t="str">
        <f>"S25ULCSAD"</f>
        <v>S25ULCSAD</v>
      </c>
      <c r="B3740" t="str">
        <f>"S25ULCSAD"</f>
        <v>S25ULCSAD</v>
      </c>
    </row>
    <row r="3741" spans="1:2" x14ac:dyDescent="0.25">
      <c r="A3741" t="str">
        <f>"S26ULCSAD"</f>
        <v>S26ULCSAD</v>
      </c>
      <c r="B3741" t="str">
        <f>"S26ULCSAD"</f>
        <v>S26ULCSAD</v>
      </c>
    </row>
    <row r="3742" spans="1:2" x14ac:dyDescent="0.25">
      <c r="A3742" t="str">
        <f>"S29ULCSAD"</f>
        <v>S29ULCSAD</v>
      </c>
      <c r="B3742" t="str">
        <f>"S29ULCSAD"</f>
        <v>S29ULCSAD</v>
      </c>
    </row>
    <row r="3743" spans="1:2" x14ac:dyDescent="0.25">
      <c r="A3743" t="str">
        <f>"S2EB12J"</f>
        <v>S2EB12J</v>
      </c>
      <c r="B3743" t="str">
        <f>"S2EB-12V"</f>
        <v>S2EB-12V</v>
      </c>
    </row>
    <row r="3744" spans="1:2" x14ac:dyDescent="0.25">
      <c r="A3744" t="str">
        <f>"S2EB-24V"</f>
        <v>S2EB-24V</v>
      </c>
      <c r="B3744" t="str">
        <f>"S2EB-24V"</f>
        <v>S2EB-24V</v>
      </c>
    </row>
    <row r="3745" spans="1:2" x14ac:dyDescent="0.25">
      <c r="A3745" t="str">
        <f>"S2EB48J"</f>
        <v>S2EB48J</v>
      </c>
      <c r="B3745" t="str">
        <f>"S2EB-48V"</f>
        <v>S2EB-48V</v>
      </c>
    </row>
    <row r="3746" spans="1:2" x14ac:dyDescent="0.25">
      <c r="A3746" t="str">
        <f>"S2EB5J"</f>
        <v>S2EB5J</v>
      </c>
      <c r="B3746" t="str">
        <f>"S2EB-5V"</f>
        <v>S2EB-5V</v>
      </c>
    </row>
    <row r="3747" spans="1:2" x14ac:dyDescent="0.25">
      <c r="A3747" t="str">
        <f>"S2EB-L-12V"</f>
        <v>S2EB-L-12V</v>
      </c>
      <c r="B3747" t="str">
        <f>"S2EB-L-12V"</f>
        <v>S2EB-L-12V</v>
      </c>
    </row>
    <row r="3748" spans="1:2" x14ac:dyDescent="0.25">
      <c r="A3748" t="str">
        <f>"S2EB-L2-12V"</f>
        <v>S2EB-L2-12V</v>
      </c>
      <c r="B3748" t="str">
        <f>"S2EB-L2-12V"</f>
        <v>S2EB-L2-12V</v>
      </c>
    </row>
    <row r="3749" spans="1:2" x14ac:dyDescent="0.25">
      <c r="A3749" t="str">
        <f>"S2EB-L2-24V"</f>
        <v>S2EB-L2-24V</v>
      </c>
      <c r="B3749" t="str">
        <f>"S2EB-L2-24V"</f>
        <v>S2EB-L2-24V</v>
      </c>
    </row>
    <row r="3750" spans="1:2" x14ac:dyDescent="0.25">
      <c r="A3750" t="str">
        <f>"S2L12ULCSAD"</f>
        <v>S2L12ULCSAD</v>
      </c>
      <c r="B3750" t="str">
        <f>"S2L12ULCSAD"</f>
        <v>S2L12ULCSAD</v>
      </c>
    </row>
    <row r="3751" spans="1:2" x14ac:dyDescent="0.25">
      <c r="A3751" t="str">
        <f>"S2L212ULCSAD"</f>
        <v>S2L212ULCSAD</v>
      </c>
      <c r="B3751" t="str">
        <f>"S2L212ULCSAD"</f>
        <v>S2L212ULCSAD</v>
      </c>
    </row>
    <row r="3752" spans="1:2" x14ac:dyDescent="0.25">
      <c r="A3752" t="str">
        <f>"S2L216ULCSAD"</f>
        <v>S2L216ULCSAD</v>
      </c>
      <c r="B3752" t="str">
        <f>"S2L216ULCSAD"</f>
        <v>S2L216ULCSAD</v>
      </c>
    </row>
    <row r="3753" spans="1:2" x14ac:dyDescent="0.25">
      <c r="A3753" t="str">
        <f>"S2L224ULCSAD"</f>
        <v>S2L224ULCSAD</v>
      </c>
      <c r="B3753" t="str">
        <f>"S2L224ULCSAD"</f>
        <v>S2L224ULCSAD</v>
      </c>
    </row>
    <row r="3754" spans="1:2" x14ac:dyDescent="0.25">
      <c r="A3754" t="str">
        <f>"S2L23ULCSAD"</f>
        <v>S2L23ULCSAD</v>
      </c>
      <c r="B3754" t="str">
        <f>"S2L23ULCSAD"</f>
        <v>S2L23ULCSAD</v>
      </c>
    </row>
    <row r="3755" spans="1:2" x14ac:dyDescent="0.25">
      <c r="A3755" t="str">
        <f>"S2L248ULCSAD"</f>
        <v>S2L248ULCSAD</v>
      </c>
      <c r="B3755" t="str">
        <f>"S2L248ULCSAD"</f>
        <v>S2L248ULCSAD</v>
      </c>
    </row>
    <row r="3756" spans="1:2" x14ac:dyDescent="0.25">
      <c r="A3756" t="str">
        <f>"S2L24ULCSAD"</f>
        <v>S2L24ULCSAD</v>
      </c>
      <c r="B3756" t="str">
        <f>"S2L24ULCSAD"</f>
        <v>S2L24ULCSAD</v>
      </c>
    </row>
    <row r="3757" spans="1:2" x14ac:dyDescent="0.25">
      <c r="A3757" t="str">
        <f>"S2L25ULCSAD"</f>
        <v>S2L25ULCSAD</v>
      </c>
      <c r="B3757" t="str">
        <f>"S2L25ULCSAD"</f>
        <v>S2L25ULCSAD</v>
      </c>
    </row>
    <row r="3758" spans="1:2" x14ac:dyDescent="0.25">
      <c r="A3758" t="str">
        <f>"S2L5ULCSAD"</f>
        <v>S2L5ULCSAD</v>
      </c>
      <c r="B3758" t="str">
        <f>"S2L5ULCSAD"</f>
        <v>S2L5ULCSAD</v>
      </c>
    </row>
    <row r="3759" spans="1:2" x14ac:dyDescent="0.25">
      <c r="A3759" t="str">
        <f>"S2L6ULCSAD"</f>
        <v>S2L6ULCSAD</v>
      </c>
      <c r="B3759" t="str">
        <f>"S2L6ULCSAD"</f>
        <v>S2L6ULCSAD</v>
      </c>
    </row>
    <row r="3760" spans="1:2" x14ac:dyDescent="0.25">
      <c r="A3760" t="str">
        <f>"S312ULCSAD"</f>
        <v>S312ULCSAD</v>
      </c>
      <c r="B3760" t="str">
        <f>"S312ULCSAD"</f>
        <v>S312ULCSAD</v>
      </c>
    </row>
    <row r="3761" spans="1:2" x14ac:dyDescent="0.25">
      <c r="A3761" t="str">
        <f>"S324ULCSAD"</f>
        <v>S324ULCSAD</v>
      </c>
      <c r="B3761" t="str">
        <f>"S324ULCSAD"</f>
        <v>S324ULCSAD</v>
      </c>
    </row>
    <row r="3762" spans="1:2" x14ac:dyDescent="0.25">
      <c r="A3762" t="str">
        <f>"S35ULCSAD"</f>
        <v>S35ULCSAD</v>
      </c>
      <c r="B3762" t="str">
        <f>"S35ULCSAD"</f>
        <v>S35ULCSAD</v>
      </c>
    </row>
    <row r="3763" spans="1:2" x14ac:dyDescent="0.25">
      <c r="A3763" t="str">
        <f>"S36ULCSAD"</f>
        <v>S36ULCSAD</v>
      </c>
      <c r="B3763" t="str">
        <f>"S36ULCSAD"</f>
        <v>S36ULCSAD</v>
      </c>
    </row>
    <row r="3764" spans="1:2" x14ac:dyDescent="0.25">
      <c r="A3764" t="str">
        <f>"S3EB24J"</f>
        <v>S3EB24J</v>
      </c>
      <c r="B3764" t="str">
        <f>"S3EB-24V"</f>
        <v>S3EB-24V</v>
      </c>
    </row>
    <row r="3765" spans="1:2" x14ac:dyDescent="0.25">
      <c r="A3765" t="str">
        <f>"S3EB-5V"</f>
        <v>S3EB-5V</v>
      </c>
      <c r="B3765" t="str">
        <f>"S3EB-5V"</f>
        <v>S3EB-5V</v>
      </c>
    </row>
    <row r="3766" spans="1:2" x14ac:dyDescent="0.25">
      <c r="A3766" t="str">
        <f>"S3EB-L-12V"</f>
        <v>S3EB-L-12V</v>
      </c>
      <c r="B3766" t="str">
        <f>"S3EB-L-12V"</f>
        <v>S3EB-L-12V</v>
      </c>
    </row>
    <row r="3767" spans="1:2" x14ac:dyDescent="0.25">
      <c r="A3767" t="str">
        <f>"S3EB-L2-12V"</f>
        <v>S3EB-L2-12V</v>
      </c>
      <c r="B3767" t="str">
        <f>"S3EB-L2-12V"</f>
        <v>S3EB-L2-12V</v>
      </c>
    </row>
    <row r="3768" spans="1:2" x14ac:dyDescent="0.25">
      <c r="A3768" t="str">
        <f>"S3L12ULCSAD"</f>
        <v>S3L12ULCSAD</v>
      </c>
      <c r="B3768" t="str">
        <f>"S3L12ULCSAD"</f>
        <v>S3L12ULCSAD</v>
      </c>
    </row>
    <row r="3769" spans="1:2" x14ac:dyDescent="0.25">
      <c r="A3769" t="str">
        <f>"S3L212ULCSAD"</f>
        <v>S3L212ULCSAD</v>
      </c>
      <c r="B3769" t="str">
        <f>"S3L212ULCSAD"</f>
        <v>S3L212ULCSAD</v>
      </c>
    </row>
    <row r="3770" spans="1:2" x14ac:dyDescent="0.25">
      <c r="A3770" t="str">
        <f>"S3L216ULCSAD"</f>
        <v>S3L216ULCSAD</v>
      </c>
      <c r="B3770" t="str">
        <f>"S3L216ULCSAD"</f>
        <v>S3L216ULCSAD</v>
      </c>
    </row>
    <row r="3771" spans="1:2" x14ac:dyDescent="0.25">
      <c r="A3771" t="str">
        <f>"S3L224ULCSAD"</f>
        <v>S3L224ULCSAD</v>
      </c>
      <c r="B3771" t="str">
        <f>"S3L224ULCSAD"</f>
        <v>S3L224ULCSAD</v>
      </c>
    </row>
    <row r="3772" spans="1:2" x14ac:dyDescent="0.25">
      <c r="A3772" t="str">
        <f>"S3L5ULCSAD"</f>
        <v>S3L5ULCSAD</v>
      </c>
      <c r="B3772" t="str">
        <f>"S3L5ULCSAD"</f>
        <v>S3L5ULCSAD</v>
      </c>
    </row>
    <row r="3773" spans="1:2" x14ac:dyDescent="0.25">
      <c r="A3773" t="str">
        <f>"S3L6ULCSAD"</f>
        <v>S3L6ULCSAD</v>
      </c>
      <c r="B3773" t="str">
        <f>"S3L6ULCSAD"</f>
        <v>S3L6ULCSAD</v>
      </c>
    </row>
    <row r="3774" spans="1:2" x14ac:dyDescent="0.25">
      <c r="A3774" t="str">
        <f>"S412ULCSAD"</f>
        <v>S412ULCSAD</v>
      </c>
      <c r="B3774" t="str">
        <f>"S412ULCSAD"</f>
        <v>S412ULCSAD</v>
      </c>
    </row>
    <row r="3775" spans="1:2" x14ac:dyDescent="0.25">
      <c r="A3775" t="str">
        <f>"S416ULCSAD"</f>
        <v>S416ULCSAD</v>
      </c>
      <c r="B3775" t="str">
        <f>"S416ULCSAD"</f>
        <v>S416ULCSAD</v>
      </c>
    </row>
    <row r="3776" spans="1:2" x14ac:dyDescent="0.25">
      <c r="A3776" t="str">
        <f>"S424ULCSAD"</f>
        <v>S424ULCSAD</v>
      </c>
      <c r="B3776" t="str">
        <f>"S424ULCSAD"</f>
        <v>S424ULCSAD</v>
      </c>
    </row>
    <row r="3777" spans="1:2" x14ac:dyDescent="0.25">
      <c r="A3777" t="str">
        <f>"S448ULCSAD"</f>
        <v>S448ULCSAD</v>
      </c>
      <c r="B3777" t="str">
        <f>"S448ULCSAD"</f>
        <v>S448ULCSAD</v>
      </c>
    </row>
    <row r="3778" spans="1:2" x14ac:dyDescent="0.25">
      <c r="A3778" t="str">
        <f>"S45ULCSAD"</f>
        <v>S45ULCSAD</v>
      </c>
      <c r="B3778" t="str">
        <f>"S45ULCSAD"</f>
        <v>S45ULCSAD</v>
      </c>
    </row>
    <row r="3779" spans="1:2" x14ac:dyDescent="0.25">
      <c r="A3779" t="str">
        <f>"S4EB12J"</f>
        <v>S4EB12J</v>
      </c>
      <c r="B3779" t="str">
        <f>"S4EB-12V"</f>
        <v>S4EB-12V</v>
      </c>
    </row>
    <row r="3780" spans="1:2" x14ac:dyDescent="0.25">
      <c r="A3780" t="str">
        <f>"S4EB-24V"</f>
        <v>S4EB-24V</v>
      </c>
      <c r="B3780" t="str">
        <f>"S4EB-24V"</f>
        <v>S4EB-24V</v>
      </c>
    </row>
    <row r="3781" spans="1:2" x14ac:dyDescent="0.25">
      <c r="A3781" t="str">
        <f>"S4EB5J"</f>
        <v>S4EB5J</v>
      </c>
      <c r="B3781" t="str">
        <f>"S4EB-5V"</f>
        <v>S4EB-5V</v>
      </c>
    </row>
    <row r="3782" spans="1:2" x14ac:dyDescent="0.25">
      <c r="A3782" t="str">
        <f>"S4EB-L-12V"</f>
        <v>S4EB-L-12V</v>
      </c>
      <c r="B3782" t="str">
        <f>"S4EB-L-12V"</f>
        <v>S4EB-L-12V</v>
      </c>
    </row>
    <row r="3783" spans="1:2" x14ac:dyDescent="0.25">
      <c r="A3783" t="str">
        <f>"S4EB-L2-5V"</f>
        <v>S4EB-L2-5V</v>
      </c>
      <c r="B3783" t="str">
        <f>"S4EB-L2-5V"</f>
        <v>S4EB-L2-5V</v>
      </c>
    </row>
    <row r="3784" spans="1:2" x14ac:dyDescent="0.25">
      <c r="A3784" t="str">
        <f>"S4L12ULCSAD"</f>
        <v>S4L12ULCSAD</v>
      </c>
      <c r="B3784" t="str">
        <f>"S4L12ULCSAD"</f>
        <v>S4L12ULCSAD</v>
      </c>
    </row>
    <row r="3785" spans="1:2" x14ac:dyDescent="0.25">
      <c r="A3785" t="str">
        <f>"S4L212ULCSAD"</f>
        <v>S4L212ULCSAD</v>
      </c>
      <c r="B3785" t="str">
        <f>"S4L212ULCSAD"</f>
        <v>S4L212ULCSAD</v>
      </c>
    </row>
    <row r="3786" spans="1:2" x14ac:dyDescent="0.25">
      <c r="A3786" t="str">
        <f>"S4L224ULCSAD"</f>
        <v>S4L224ULCSAD</v>
      </c>
      <c r="B3786" t="str">
        <f>"S4L224ULCSAD"</f>
        <v>S4L224ULCSAD</v>
      </c>
    </row>
    <row r="3787" spans="1:2" x14ac:dyDescent="0.25">
      <c r="A3787" t="str">
        <f>"S4L24ULCSAD"</f>
        <v>S4L24ULCSAD</v>
      </c>
      <c r="B3787" t="str">
        <f>"S4L24ULCSAD"</f>
        <v>S4L24ULCSAD</v>
      </c>
    </row>
    <row r="3788" spans="1:2" x14ac:dyDescent="0.25">
      <c r="A3788" t="str">
        <f>"S4L25ULCSAD"</f>
        <v>S4L25ULCSAD</v>
      </c>
      <c r="B3788" t="str">
        <f>"S4L25ULCSAD"</f>
        <v>S4L25ULCSAD</v>
      </c>
    </row>
    <row r="3789" spans="1:2" x14ac:dyDescent="0.25">
      <c r="A3789" t="str">
        <f>"S4L6ULCSAD"</f>
        <v>S4L6ULCSAD</v>
      </c>
      <c r="B3789" t="str">
        <f>"S4L6ULCSAD"</f>
        <v>S4L6ULCSAD</v>
      </c>
    </row>
    <row r="3790" spans="1:2" x14ac:dyDescent="0.25">
      <c r="A3790" t="str">
        <f>"SF2D12D"</f>
        <v>SF2D12D</v>
      </c>
      <c r="B3790" t="str">
        <f>"SF2D12D"</f>
        <v>SF2D12D</v>
      </c>
    </row>
    <row r="3791" spans="1:2" x14ac:dyDescent="0.25">
      <c r="A3791" t="str">
        <f>"SF2D18D"</f>
        <v>SF2D18D</v>
      </c>
      <c r="B3791" t="str">
        <f>"SF2D18D"</f>
        <v>SF2D18D</v>
      </c>
    </row>
    <row r="3792" spans="1:2" x14ac:dyDescent="0.25">
      <c r="A3792" t="str">
        <f>"SF2D24D"</f>
        <v>SF2D24D</v>
      </c>
      <c r="B3792" t="str">
        <f>"SF2D24D"</f>
        <v>SF2D24D</v>
      </c>
    </row>
    <row r="3793" spans="1:2" x14ac:dyDescent="0.25">
      <c r="A3793" t="str">
        <f>"SF2D36D"</f>
        <v>SF2D36D</v>
      </c>
      <c r="B3793" t="str">
        <f>"SF2D36D"</f>
        <v>SF2D36D</v>
      </c>
    </row>
    <row r="3794" spans="1:2" x14ac:dyDescent="0.25">
      <c r="A3794" t="str">
        <f>"SF2D48D"</f>
        <v>SF2D48D</v>
      </c>
      <c r="B3794" t="str">
        <f>"SF2D48D"</f>
        <v>SF2D48D</v>
      </c>
    </row>
    <row r="3795" spans="1:2" x14ac:dyDescent="0.25">
      <c r="A3795" t="str">
        <f>"SF2D5D"</f>
        <v>SF2D5D</v>
      </c>
      <c r="B3795" t="str">
        <f>"SF2D5D"</f>
        <v>SF2D5D</v>
      </c>
    </row>
    <row r="3796" spans="1:2" x14ac:dyDescent="0.25">
      <c r="A3796" t="str">
        <f>"SF2D60D"</f>
        <v>SF2D60D</v>
      </c>
      <c r="B3796" t="str">
        <f>"SF2D60D"</f>
        <v>SF2D60D</v>
      </c>
    </row>
    <row r="3797" spans="1:2" x14ac:dyDescent="0.25">
      <c r="A3797" t="str">
        <f>"SF312D"</f>
        <v>SF312D</v>
      </c>
      <c r="B3797" t="str">
        <f>"SF312D"</f>
        <v>SF312D</v>
      </c>
    </row>
    <row r="3798" spans="1:2" x14ac:dyDescent="0.25">
      <c r="A3798" t="str">
        <f>"SF318D"</f>
        <v>SF318D</v>
      </c>
      <c r="B3798" t="str">
        <f>"SF318D"</f>
        <v>SF318D</v>
      </c>
    </row>
    <row r="3799" spans="1:2" x14ac:dyDescent="0.25">
      <c r="A3799" t="str">
        <f>"SF324D"</f>
        <v>SF324D</v>
      </c>
      <c r="B3799" t="str">
        <f>"SF324D"</f>
        <v>SF324D</v>
      </c>
    </row>
    <row r="3800" spans="1:2" x14ac:dyDescent="0.25">
      <c r="A3800" t="str">
        <f>"SF35D"</f>
        <v>SF35D</v>
      </c>
      <c r="B3800" t="str">
        <f>"SF35D"</f>
        <v>SF35D</v>
      </c>
    </row>
    <row r="3801" spans="1:2" x14ac:dyDescent="0.25">
      <c r="A3801" t="str">
        <f>"SF4D12D"</f>
        <v>SF4D12D</v>
      </c>
      <c r="B3801" t="str">
        <f>"SF4D12D"</f>
        <v>SF4D12D</v>
      </c>
    </row>
    <row r="3802" spans="1:2" x14ac:dyDescent="0.25">
      <c r="A3802" t="str">
        <f>"SF4D18D"</f>
        <v>SF4D18D</v>
      </c>
      <c r="B3802" t="str">
        <f>"SF4D18D"</f>
        <v>SF4D18D</v>
      </c>
    </row>
    <row r="3803" spans="1:2" x14ac:dyDescent="0.25">
      <c r="A3803" t="str">
        <f>"SF4D21D"</f>
        <v>SF4D21D</v>
      </c>
      <c r="B3803" t="str">
        <f>"SF4D21D"</f>
        <v>SF4D21D</v>
      </c>
    </row>
    <row r="3804" spans="1:2" x14ac:dyDescent="0.25">
      <c r="A3804" t="str">
        <f>"SF4D24D"</f>
        <v>SF4D24D</v>
      </c>
      <c r="B3804" t="str">
        <f>"SF4D24D"</f>
        <v>SF4D24D</v>
      </c>
    </row>
    <row r="3805" spans="1:2" x14ac:dyDescent="0.25">
      <c r="A3805" t="str">
        <f>"SF4D36D"</f>
        <v>SF4D36D</v>
      </c>
      <c r="B3805" t="str">
        <f>"SF4D36D"</f>
        <v>SF4D36D</v>
      </c>
    </row>
    <row r="3806" spans="1:2" x14ac:dyDescent="0.25">
      <c r="A3806" t="str">
        <f>"SF4D48D"</f>
        <v>SF4D48D</v>
      </c>
      <c r="B3806" t="str">
        <f>"SF4D48D"</f>
        <v>SF4D48D</v>
      </c>
    </row>
    <row r="3807" spans="1:2" x14ac:dyDescent="0.25">
      <c r="A3807" t="str">
        <f>"SF4D5D"</f>
        <v>SF4D5D</v>
      </c>
      <c r="B3807" t="str">
        <f>"SF4D5D"</f>
        <v>SF4D5D</v>
      </c>
    </row>
    <row r="3808" spans="1:2" x14ac:dyDescent="0.25">
      <c r="A3808" t="str">
        <f>"SF4D60D"</f>
        <v>SF4D60D</v>
      </c>
      <c r="B3808" t="str">
        <f>"SF4D60D"</f>
        <v>SF4D60D</v>
      </c>
    </row>
    <row r="3809" spans="1:2" x14ac:dyDescent="0.25">
      <c r="A3809" t="str">
        <f>"SF4D9D"</f>
        <v>SF4D9D</v>
      </c>
      <c r="B3809" t="str">
        <f>"SF4D9D"</f>
        <v>SF4D9D</v>
      </c>
    </row>
    <row r="3810" spans="1:2" x14ac:dyDescent="0.25">
      <c r="A3810" t="str">
        <f>"SFN4D12D"</f>
        <v>SFN4D12D</v>
      </c>
      <c r="B3810" t="str">
        <f>"SFN4D12D"</f>
        <v>SFN4D12D</v>
      </c>
    </row>
    <row r="3811" spans="1:2" x14ac:dyDescent="0.25">
      <c r="A3811" t="str">
        <f>"SFN4D16D"</f>
        <v>SFN4D16D</v>
      </c>
      <c r="B3811" t="str">
        <f>"SFN4D16D"</f>
        <v>SFN4D16D</v>
      </c>
    </row>
    <row r="3812" spans="1:2" x14ac:dyDescent="0.25">
      <c r="A3812" t="str">
        <f>"SFN4D18D"</f>
        <v>SFN4D18D</v>
      </c>
      <c r="B3812" t="str">
        <f>"SFN4D18D"</f>
        <v>SFN4D18D</v>
      </c>
    </row>
    <row r="3813" spans="1:2" x14ac:dyDescent="0.25">
      <c r="A3813" t="str">
        <f>"SFN4D21D"</f>
        <v>SFN4D21D</v>
      </c>
      <c r="B3813" t="str">
        <f>"SFN4D21D"</f>
        <v>SFN4D21D</v>
      </c>
    </row>
    <row r="3814" spans="1:2" x14ac:dyDescent="0.25">
      <c r="A3814" t="str">
        <f>"SFN4D24D"</f>
        <v>SFN4D24D</v>
      </c>
      <c r="B3814" t="str">
        <f>"SFN4D24D"</f>
        <v>SFN4D24D</v>
      </c>
    </row>
    <row r="3815" spans="1:2" x14ac:dyDescent="0.25">
      <c r="A3815" t="str">
        <f>"SFN4D36D"</f>
        <v>SFN4D36D</v>
      </c>
      <c r="B3815" t="str">
        <f>"SFN4D36D"</f>
        <v>SFN4D36D</v>
      </c>
    </row>
    <row r="3816" spans="1:2" x14ac:dyDescent="0.25">
      <c r="A3816" t="str">
        <f>"SFN4D48D"</f>
        <v>SFN4D48D</v>
      </c>
      <c r="B3816" t="str">
        <f>"SFN4D48D"</f>
        <v>SFN4D48D</v>
      </c>
    </row>
    <row r="3817" spans="1:2" x14ac:dyDescent="0.25">
      <c r="A3817" t="str">
        <f>"SFN4D5D"</f>
        <v>SFN4D5D</v>
      </c>
      <c r="B3817" t="str">
        <f>"SFN4D5D"</f>
        <v>SFN4D5D</v>
      </c>
    </row>
    <row r="3818" spans="1:2" x14ac:dyDescent="0.25">
      <c r="A3818" t="str">
        <f>"SFN4D60D"</f>
        <v>SFN4D60D</v>
      </c>
      <c r="B3818" t="str">
        <f>"SFN4D60D"</f>
        <v>SFN4D60D</v>
      </c>
    </row>
    <row r="3819" spans="1:2" x14ac:dyDescent="0.25">
      <c r="A3819" t="str">
        <f>"SFN4D9D"</f>
        <v>SFN4D9D</v>
      </c>
      <c r="B3819" t="str">
        <f>"SFN4D9D"</f>
        <v>SFN4D9D</v>
      </c>
    </row>
    <row r="3820" spans="1:2" x14ac:dyDescent="0.25">
      <c r="A3820" t="str">
        <f>"SFS212J"</f>
        <v>SFS212J</v>
      </c>
      <c r="B3820" t="str">
        <f>"SFS2-DC12V"</f>
        <v>SFS2-DC12V</v>
      </c>
    </row>
    <row r="3821" spans="1:2" x14ac:dyDescent="0.25">
      <c r="A3821" t="str">
        <f>"SFS218J"</f>
        <v>SFS218J</v>
      </c>
      <c r="B3821" t="str">
        <f>"SFS2-DC18V"</f>
        <v>SFS2-DC18V</v>
      </c>
    </row>
    <row r="3822" spans="1:2" x14ac:dyDescent="0.25">
      <c r="A3822" t="str">
        <f>"SFS221J"</f>
        <v>SFS221J</v>
      </c>
      <c r="B3822" t="str">
        <f>"SFS2-DC21V"</f>
        <v>SFS2-DC21V</v>
      </c>
    </row>
    <row r="3823" spans="1:2" x14ac:dyDescent="0.25">
      <c r="A3823" t="str">
        <f>"SFS224J"</f>
        <v>SFS224J</v>
      </c>
      <c r="B3823" t="str">
        <f>"SFS2-DC24V"</f>
        <v>SFS2-DC24V</v>
      </c>
    </row>
    <row r="3824" spans="1:2" x14ac:dyDescent="0.25">
      <c r="A3824" t="str">
        <f>"SFS248J"</f>
        <v>SFS248J</v>
      </c>
      <c r="B3824" t="str">
        <f>"SFS2-DC48V"</f>
        <v>SFS2-DC48V</v>
      </c>
    </row>
    <row r="3825" spans="1:2" x14ac:dyDescent="0.25">
      <c r="A3825" t="str">
        <f>"SFS2-DC5V"</f>
        <v>SFS2-DC5V</v>
      </c>
      <c r="B3825" t="str">
        <f>"SFS2-DC5V"</f>
        <v>SFS2-DC5V</v>
      </c>
    </row>
    <row r="3826" spans="1:2" x14ac:dyDescent="0.25">
      <c r="A3826" t="str">
        <f>"SFS2L12J"</f>
        <v>SFS2L12J</v>
      </c>
      <c r="B3826" t="str">
        <f>"SFS2-L-DC12V"</f>
        <v>SFS2-L-DC12V</v>
      </c>
    </row>
    <row r="3827" spans="1:2" x14ac:dyDescent="0.25">
      <c r="A3827" t="str">
        <f>"SFS2L18J"</f>
        <v>SFS2L18J</v>
      </c>
      <c r="B3827" t="str">
        <f>"SFS2-L-DC18V"</f>
        <v>SFS2-L-DC18V</v>
      </c>
    </row>
    <row r="3828" spans="1:2" x14ac:dyDescent="0.25">
      <c r="A3828" t="str">
        <f>"SFS2L21J"</f>
        <v>SFS2L21J</v>
      </c>
      <c r="B3828" t="str">
        <f>"SFS2-L-DC21V"</f>
        <v>SFS2-L-DC21V</v>
      </c>
    </row>
    <row r="3829" spans="1:2" x14ac:dyDescent="0.25">
      <c r="A3829" t="str">
        <f>"SFS2L24J"</f>
        <v>SFS2L24J</v>
      </c>
      <c r="B3829" t="str">
        <f>"SFS2-L-DC24V"</f>
        <v>SFS2-L-DC24V</v>
      </c>
    </row>
    <row r="3830" spans="1:2" x14ac:dyDescent="0.25">
      <c r="A3830" t="str">
        <f>"SFS2L48J"</f>
        <v>SFS2L48J</v>
      </c>
      <c r="B3830" t="str">
        <f>"SFS2-L-DC48V"</f>
        <v>SFS2-L-DC48V</v>
      </c>
    </row>
    <row r="3831" spans="1:2" x14ac:dyDescent="0.25">
      <c r="A3831" t="str">
        <f>"SFS2-L-DC12V-D"</f>
        <v>SFS2-L-DC12V-D</v>
      </c>
      <c r="B3831" t="str">
        <f>"SFS2-L-DC12V-D"</f>
        <v>SFS2-L-DC12V-D</v>
      </c>
    </row>
    <row r="3832" spans="1:2" x14ac:dyDescent="0.25">
      <c r="A3832" t="str">
        <f>"SFS2-L-DC24V-D"</f>
        <v>SFS2-L-DC24V-D</v>
      </c>
      <c r="B3832" t="str">
        <f>"SFS2-L-DC24V-D"</f>
        <v>SFS2-L-DC24V-D</v>
      </c>
    </row>
    <row r="3833" spans="1:2" x14ac:dyDescent="0.25">
      <c r="A3833" t="str">
        <f>"SFS312J"</f>
        <v>SFS312J</v>
      </c>
      <c r="B3833" t="str">
        <f>"SFS3-DC12V"</f>
        <v>SFS3-DC12V</v>
      </c>
    </row>
    <row r="3834" spans="1:2" x14ac:dyDescent="0.25">
      <c r="A3834" t="str">
        <f>"SFS318J"</f>
        <v>SFS318J</v>
      </c>
      <c r="B3834" t="str">
        <f>"SFS3-DC18V"</f>
        <v>SFS3-DC18V</v>
      </c>
    </row>
    <row r="3835" spans="1:2" x14ac:dyDescent="0.25">
      <c r="A3835" t="str">
        <f>"SFS321J"</f>
        <v>SFS321J</v>
      </c>
      <c r="B3835" t="str">
        <f>"SFS3-DC21V"</f>
        <v>SFS3-DC21V</v>
      </c>
    </row>
    <row r="3836" spans="1:2" x14ac:dyDescent="0.25">
      <c r="A3836" t="str">
        <f>"SFS324J"</f>
        <v>SFS324J</v>
      </c>
      <c r="B3836" t="str">
        <f>"SFS3-DC24V"</f>
        <v>SFS3-DC24V</v>
      </c>
    </row>
    <row r="3837" spans="1:2" x14ac:dyDescent="0.25">
      <c r="A3837" t="str">
        <f>"SFS348J"</f>
        <v>SFS348J</v>
      </c>
      <c r="B3837" t="str">
        <f>"SFS3-DC48V"</f>
        <v>SFS3-DC48V</v>
      </c>
    </row>
    <row r="3838" spans="1:2" x14ac:dyDescent="0.25">
      <c r="A3838" t="str">
        <f>"SFS3L12J"</f>
        <v>SFS3L12J</v>
      </c>
      <c r="B3838" t="str">
        <f>"SFS3-L-DC12V"</f>
        <v>SFS3-L-DC12V</v>
      </c>
    </row>
    <row r="3839" spans="1:2" x14ac:dyDescent="0.25">
      <c r="A3839" t="str">
        <f>"SFS3L18J"</f>
        <v>SFS3L18J</v>
      </c>
      <c r="B3839" t="str">
        <f>"SFS3-L-DC18V"</f>
        <v>SFS3-L-DC18V</v>
      </c>
    </row>
    <row r="3840" spans="1:2" x14ac:dyDescent="0.25">
      <c r="A3840" t="str">
        <f>"SFS3L21J"</f>
        <v>SFS3L21J</v>
      </c>
      <c r="B3840" t="str">
        <f>"SFS3-L-DC21V"</f>
        <v>SFS3-L-DC21V</v>
      </c>
    </row>
    <row r="3841" spans="1:2" x14ac:dyDescent="0.25">
      <c r="A3841" t="str">
        <f>"SFS3L24J"</f>
        <v>SFS3L24J</v>
      </c>
      <c r="B3841" t="str">
        <f>"SFS3-L-DC24V"</f>
        <v>SFS3-L-DC24V</v>
      </c>
    </row>
    <row r="3842" spans="1:2" x14ac:dyDescent="0.25">
      <c r="A3842" t="str">
        <f>"SFS3L48J"</f>
        <v>SFS3L48J</v>
      </c>
      <c r="B3842" t="str">
        <f>"SFS3-L-DC48V"</f>
        <v>SFS3-L-DC48V</v>
      </c>
    </row>
    <row r="3843" spans="1:2" x14ac:dyDescent="0.25">
      <c r="A3843" t="str">
        <f>"SFS3-L-DC12V-D"</f>
        <v>SFS3-L-DC12V-D</v>
      </c>
      <c r="B3843" t="str">
        <f>"SFS3-L-DC12V-D"</f>
        <v>SFS3-L-DC12V-D</v>
      </c>
    </row>
    <row r="3844" spans="1:2" x14ac:dyDescent="0.25">
      <c r="A3844" t="str">
        <f>"SFS3-L-DC24V-D"</f>
        <v>SFS3-L-DC24V-D</v>
      </c>
      <c r="B3844" t="str">
        <f>"SFS3-L-DC24V-D"</f>
        <v>SFS3-L-DC24V-D</v>
      </c>
    </row>
    <row r="3845" spans="1:2" x14ac:dyDescent="0.25">
      <c r="A3845" t="str">
        <f>"SFS412J"</f>
        <v>SFS412J</v>
      </c>
      <c r="B3845" t="str">
        <f>"SFS4-DC12V"</f>
        <v>SFS4-DC12V</v>
      </c>
    </row>
    <row r="3846" spans="1:2" x14ac:dyDescent="0.25">
      <c r="A3846" t="str">
        <f>"SFS418J"</f>
        <v>SFS418J</v>
      </c>
      <c r="B3846" t="str">
        <f>"SFS4-DC18V"</f>
        <v>SFS4-DC18V</v>
      </c>
    </row>
    <row r="3847" spans="1:2" x14ac:dyDescent="0.25">
      <c r="A3847" t="str">
        <f>"SFS421J"</f>
        <v>SFS421J</v>
      </c>
      <c r="B3847" t="str">
        <f>"SFS4-DC21V"</f>
        <v>SFS4-DC21V</v>
      </c>
    </row>
    <row r="3848" spans="1:2" x14ac:dyDescent="0.25">
      <c r="A3848" t="str">
        <f>"SFS424J"</f>
        <v>SFS424J</v>
      </c>
      <c r="B3848" t="str">
        <f>"SFS4-DC24V"</f>
        <v>SFS4-DC24V</v>
      </c>
    </row>
    <row r="3849" spans="1:2" x14ac:dyDescent="0.25">
      <c r="A3849" t="str">
        <f>"SFS448J"</f>
        <v>SFS448J</v>
      </c>
      <c r="B3849" t="str">
        <f>"SFS4-DC48V"</f>
        <v>SFS4-DC48V</v>
      </c>
    </row>
    <row r="3850" spans="1:2" x14ac:dyDescent="0.25">
      <c r="A3850" t="str">
        <f>"SFS4L12J"</f>
        <v>SFS4L12J</v>
      </c>
      <c r="B3850" t="str">
        <f>"SFS4-L-DC12V"</f>
        <v>SFS4-L-DC12V</v>
      </c>
    </row>
    <row r="3851" spans="1:2" x14ac:dyDescent="0.25">
      <c r="A3851" t="str">
        <f>"SFS4L18J"</f>
        <v>SFS4L18J</v>
      </c>
      <c r="B3851" t="str">
        <f>"SFS4-L-DC18V"</f>
        <v>SFS4-L-DC18V</v>
      </c>
    </row>
    <row r="3852" spans="1:2" x14ac:dyDescent="0.25">
      <c r="A3852" t="str">
        <f>"SFS4L21J"</f>
        <v>SFS4L21J</v>
      </c>
      <c r="B3852" t="str">
        <f>"SFS4-L-DC21V"</f>
        <v>SFS4-L-DC21V</v>
      </c>
    </row>
    <row r="3853" spans="1:2" x14ac:dyDescent="0.25">
      <c r="A3853" t="str">
        <f>"SFS4L24J"</f>
        <v>SFS4L24J</v>
      </c>
      <c r="B3853" t="str">
        <f>"SFS4-L-DC24V"</f>
        <v>SFS4-L-DC24V</v>
      </c>
    </row>
    <row r="3854" spans="1:2" x14ac:dyDescent="0.25">
      <c r="A3854" t="str">
        <f>"SFS4L48J"</f>
        <v>SFS4L48J</v>
      </c>
      <c r="B3854" t="str">
        <f>"SFS4-L-DC48V"</f>
        <v>SFS4-L-DC48V</v>
      </c>
    </row>
    <row r="3855" spans="1:2" x14ac:dyDescent="0.25">
      <c r="A3855" t="str">
        <f>"SFS4-L-DC12V-D"</f>
        <v>SFS4-L-DC12V-D</v>
      </c>
      <c r="B3855" t="str">
        <f>"SFS4-L-DC12V-D"</f>
        <v>SFS4-L-DC12V-D</v>
      </c>
    </row>
    <row r="3856" spans="1:2" x14ac:dyDescent="0.25">
      <c r="A3856" t="str">
        <f>"SFS4-L-DC24V-D"</f>
        <v>SFS4-L-DC24V-D</v>
      </c>
      <c r="B3856" t="str">
        <f>"SFS4-L-DC24V-D"</f>
        <v>SFS4-L-DC24V-D</v>
      </c>
    </row>
    <row r="3857" spans="1:2" x14ac:dyDescent="0.25">
      <c r="A3857" t="str">
        <f>"SFS4-PS"</f>
        <v>SFS4-PS</v>
      </c>
      <c r="B3857" t="str">
        <f>"SFS4-PS"</f>
        <v>SFS4-PS</v>
      </c>
    </row>
    <row r="3858" spans="1:2" x14ac:dyDescent="0.25">
      <c r="A3858" t="str">
        <f>"SFS4SFDJ"</f>
        <v>SFS4SFDJ</v>
      </c>
      <c r="B3858" t="str">
        <f>"SFS4-SFD"</f>
        <v>SFS4-SFD</v>
      </c>
    </row>
    <row r="3859" spans="1:2" x14ac:dyDescent="0.25">
      <c r="A3859" t="str">
        <f>"SFS512J"</f>
        <v>SFS512J</v>
      </c>
      <c r="B3859" t="str">
        <f>"SFS5-DC12V"</f>
        <v>SFS5-DC12V</v>
      </c>
    </row>
    <row r="3860" spans="1:2" x14ac:dyDescent="0.25">
      <c r="A3860" t="str">
        <f>"SFS518J"</f>
        <v>SFS518J</v>
      </c>
      <c r="B3860" t="str">
        <f>"SFS5-DC18V"</f>
        <v>SFS5-DC18V</v>
      </c>
    </row>
    <row r="3861" spans="1:2" x14ac:dyDescent="0.25">
      <c r="A3861" t="str">
        <f>"SFS521J"</f>
        <v>SFS521J</v>
      </c>
      <c r="B3861" t="str">
        <f>"SFS5-DC21V"</f>
        <v>SFS5-DC21V</v>
      </c>
    </row>
    <row r="3862" spans="1:2" x14ac:dyDescent="0.25">
      <c r="A3862" t="str">
        <f>"SFS524J"</f>
        <v>SFS524J</v>
      </c>
      <c r="B3862" t="str">
        <f>"SFS5-DC24V"</f>
        <v>SFS5-DC24V</v>
      </c>
    </row>
    <row r="3863" spans="1:2" x14ac:dyDescent="0.25">
      <c r="A3863" t="str">
        <f>"SFS548J"</f>
        <v>SFS548J</v>
      </c>
      <c r="B3863" t="str">
        <f>"SFS5-DC48V"</f>
        <v>SFS5-DC48V</v>
      </c>
    </row>
    <row r="3864" spans="1:2" x14ac:dyDescent="0.25">
      <c r="A3864" t="str">
        <f>"SFS5L12J"</f>
        <v>SFS5L12J</v>
      </c>
      <c r="B3864" t="str">
        <f>"SFS5-L-DC12V"</f>
        <v>SFS5-L-DC12V</v>
      </c>
    </row>
    <row r="3865" spans="1:2" x14ac:dyDescent="0.25">
      <c r="A3865" t="str">
        <f>"SFS5L18J"</f>
        <v>SFS5L18J</v>
      </c>
      <c r="B3865" t="str">
        <f>"SFS5-L-DC18V"</f>
        <v>SFS5-L-DC18V</v>
      </c>
    </row>
    <row r="3866" spans="1:2" x14ac:dyDescent="0.25">
      <c r="A3866" t="str">
        <f>"SFS5L21J"</f>
        <v>SFS5L21J</v>
      </c>
      <c r="B3866" t="str">
        <f>"SFS5-L-DC21V"</f>
        <v>SFS5-L-DC21V</v>
      </c>
    </row>
    <row r="3867" spans="1:2" x14ac:dyDescent="0.25">
      <c r="A3867" t="str">
        <f>"SFS5L24J"</f>
        <v>SFS5L24J</v>
      </c>
      <c r="B3867" t="str">
        <f>"SFS5-L-DC24V"</f>
        <v>SFS5-L-DC24V</v>
      </c>
    </row>
    <row r="3868" spans="1:2" x14ac:dyDescent="0.25">
      <c r="A3868" t="str">
        <f>"SFS5L48J"</f>
        <v>SFS5L48J</v>
      </c>
      <c r="B3868" t="str">
        <f>"SFS5-L-DC48V"</f>
        <v>SFS5-L-DC48V</v>
      </c>
    </row>
    <row r="3869" spans="1:2" x14ac:dyDescent="0.25">
      <c r="A3869" t="str">
        <f>"SFS5-L-DC12V-D"</f>
        <v>SFS5-L-DC12V-D</v>
      </c>
      <c r="B3869" t="str">
        <f>"SFS5-L-DC12V-D"</f>
        <v>SFS5-L-DC12V-D</v>
      </c>
    </row>
    <row r="3870" spans="1:2" x14ac:dyDescent="0.25">
      <c r="A3870" t="str">
        <f>"SFS5-L-DC24V-D"</f>
        <v>SFS5-L-DC24V-D</v>
      </c>
      <c r="B3870" t="str">
        <f>"SFS5-L-DC24V-D"</f>
        <v>SFS5-L-DC24V-D</v>
      </c>
    </row>
    <row r="3871" spans="1:2" x14ac:dyDescent="0.25">
      <c r="A3871" t="str">
        <f>"SFS612J"</f>
        <v>SFS612J</v>
      </c>
      <c r="B3871" t="str">
        <f>"SFS6-DC12V"</f>
        <v>SFS6-DC12V</v>
      </c>
    </row>
    <row r="3872" spans="1:2" x14ac:dyDescent="0.25">
      <c r="A3872" t="str">
        <f>"SFS618J"</f>
        <v>SFS618J</v>
      </c>
      <c r="B3872" t="str">
        <f>"SFS6-DC18V"</f>
        <v>SFS6-DC18V</v>
      </c>
    </row>
    <row r="3873" spans="1:2" x14ac:dyDescent="0.25">
      <c r="A3873" t="str">
        <f>"SFS621J"</f>
        <v>SFS621J</v>
      </c>
      <c r="B3873" t="str">
        <f>"SFS6-DC21V"</f>
        <v>SFS6-DC21V</v>
      </c>
    </row>
    <row r="3874" spans="1:2" x14ac:dyDescent="0.25">
      <c r="A3874" t="str">
        <f>"SFS624J"</f>
        <v>SFS624J</v>
      </c>
      <c r="B3874" t="str">
        <f>"SFS6-DC24V"</f>
        <v>SFS6-DC24V</v>
      </c>
    </row>
    <row r="3875" spans="1:2" x14ac:dyDescent="0.25">
      <c r="A3875" t="str">
        <f>"SFS648J"</f>
        <v>SFS648J</v>
      </c>
      <c r="B3875" t="str">
        <f>"SFS6-DC48V"</f>
        <v>SFS6-DC48V</v>
      </c>
    </row>
    <row r="3876" spans="1:2" x14ac:dyDescent="0.25">
      <c r="A3876" t="str">
        <f>"SFS6L12J"</f>
        <v>SFS6L12J</v>
      </c>
      <c r="B3876" t="str">
        <f>"SFS6-L-DC12V"</f>
        <v>SFS6-L-DC12V</v>
      </c>
    </row>
    <row r="3877" spans="1:2" x14ac:dyDescent="0.25">
      <c r="A3877" t="str">
        <f>"SFS6L18J"</f>
        <v>SFS6L18J</v>
      </c>
      <c r="B3877" t="str">
        <f>"SFS6-L-DC18V"</f>
        <v>SFS6-L-DC18V</v>
      </c>
    </row>
    <row r="3878" spans="1:2" x14ac:dyDescent="0.25">
      <c r="A3878" t="str">
        <f>"SFS6L21J"</f>
        <v>SFS6L21J</v>
      </c>
      <c r="B3878" t="str">
        <f>"SFS6-L-DC21V"</f>
        <v>SFS6-L-DC21V</v>
      </c>
    </row>
    <row r="3879" spans="1:2" x14ac:dyDescent="0.25">
      <c r="A3879" t="str">
        <f>"SFS6L24J"</f>
        <v>SFS6L24J</v>
      </c>
      <c r="B3879" t="str">
        <f>"SFS6-L-DC24V"</f>
        <v>SFS6-L-DC24V</v>
      </c>
    </row>
    <row r="3880" spans="1:2" x14ac:dyDescent="0.25">
      <c r="A3880" t="str">
        <f>"SFS6L48J"</f>
        <v>SFS6L48J</v>
      </c>
      <c r="B3880" t="str">
        <f>"SFS6-L-DC48V"</f>
        <v>SFS6-L-DC48V</v>
      </c>
    </row>
    <row r="3881" spans="1:2" x14ac:dyDescent="0.25">
      <c r="A3881" t="str">
        <f>"SFS6-L-DC12V-D"</f>
        <v>SFS6-L-DC12V-D</v>
      </c>
      <c r="B3881" t="str">
        <f>"SFS6-L-DC12V-D"</f>
        <v>SFS6-L-DC12V-D</v>
      </c>
    </row>
    <row r="3882" spans="1:2" x14ac:dyDescent="0.25">
      <c r="A3882" t="str">
        <f>"SFS6-L-DC24V-D"</f>
        <v>SFS6-L-DC24V-D</v>
      </c>
      <c r="B3882" t="str">
        <f>"SFS6-L-DC24V-D"</f>
        <v>SFS6-L-DC24V-D</v>
      </c>
    </row>
    <row r="3883" spans="1:2" x14ac:dyDescent="0.25">
      <c r="A3883" t="str">
        <f>"SFS6-PS"</f>
        <v>SFS6-PS</v>
      </c>
      <c r="B3883" t="str">
        <f>"SFS6-PS"</f>
        <v>SFS6-PS</v>
      </c>
    </row>
    <row r="3884" spans="1:2" x14ac:dyDescent="0.25">
      <c r="A3884" t="str">
        <f>"SFS6SFDJ"</f>
        <v>SFS6SFDJ</v>
      </c>
      <c r="B3884" t="str">
        <f>"SFS6-SFD"</f>
        <v>SFS6-SFD</v>
      </c>
    </row>
    <row r="3885" spans="1:2" x14ac:dyDescent="0.25">
      <c r="A3885" t="str">
        <f>"SFY2-DC12V"</f>
        <v>SFY2-DC12V</v>
      </c>
      <c r="B3885" t="str">
        <f>"SFY2-DC12V"</f>
        <v>SFY2-DC12V</v>
      </c>
    </row>
    <row r="3886" spans="1:2" x14ac:dyDescent="0.25">
      <c r="A3886" t="str">
        <f>"SFY2-DC18V"</f>
        <v>SFY2-DC18V</v>
      </c>
      <c r="B3886" t="str">
        <f>"SFY2-DC18V"</f>
        <v>SFY2-DC18V</v>
      </c>
    </row>
    <row r="3887" spans="1:2" x14ac:dyDescent="0.25">
      <c r="A3887" t="str">
        <f>"SFY2-DC21V"</f>
        <v>SFY2-DC21V</v>
      </c>
      <c r="B3887" t="str">
        <f>"SFY2-DC21V"</f>
        <v>SFY2-DC21V</v>
      </c>
    </row>
    <row r="3888" spans="1:2" x14ac:dyDescent="0.25">
      <c r="A3888" t="str">
        <f>"SFY2-DC24V"</f>
        <v>SFY2-DC24V</v>
      </c>
      <c r="B3888" t="str">
        <f>"SFY2-DC24V"</f>
        <v>SFY2-DC24V</v>
      </c>
    </row>
    <row r="3889" spans="1:2" x14ac:dyDescent="0.25">
      <c r="A3889" t="str">
        <f>"SFY2-DC5V"</f>
        <v>SFY2-DC5V</v>
      </c>
      <c r="B3889" t="str">
        <f>"SFY2-DC5V"</f>
        <v>SFY2-DC5V</v>
      </c>
    </row>
    <row r="3890" spans="1:2" x14ac:dyDescent="0.25">
      <c r="A3890" t="str">
        <f>"SFY3-DC12V"</f>
        <v>SFY3-DC12V</v>
      </c>
      <c r="B3890" t="str">
        <f>"SFY3-DC12V"</f>
        <v>SFY3-DC12V</v>
      </c>
    </row>
    <row r="3891" spans="1:2" x14ac:dyDescent="0.25">
      <c r="A3891" t="str">
        <f>"SFY3-DC18V"</f>
        <v>SFY3-DC18V</v>
      </c>
      <c r="B3891" t="str">
        <f>"SFY3-DC18V"</f>
        <v>SFY3-DC18V</v>
      </c>
    </row>
    <row r="3892" spans="1:2" x14ac:dyDescent="0.25">
      <c r="A3892" t="str">
        <f>"SFY3-DC21V"</f>
        <v>SFY3-DC21V</v>
      </c>
      <c r="B3892" t="str">
        <f>"SFY3-DC21V"</f>
        <v>SFY3-DC21V</v>
      </c>
    </row>
    <row r="3893" spans="1:2" x14ac:dyDescent="0.25">
      <c r="A3893" t="str">
        <f>"SFY3-DC24V"</f>
        <v>SFY3-DC24V</v>
      </c>
      <c r="B3893" t="str">
        <f>"SFY3-DC24V"</f>
        <v>SFY3-DC24V</v>
      </c>
    </row>
    <row r="3894" spans="1:2" x14ac:dyDescent="0.25">
      <c r="A3894" t="str">
        <f>"SFY3-DC5V"</f>
        <v>SFY3-DC5V</v>
      </c>
      <c r="B3894" t="str">
        <f>"SFY3-DC5V"</f>
        <v>SFY3-DC5V</v>
      </c>
    </row>
    <row r="3895" spans="1:2" x14ac:dyDescent="0.25">
      <c r="A3895" t="str">
        <f>"SFY4-DC12V"</f>
        <v>SFY4-DC12V</v>
      </c>
      <c r="B3895" t="str">
        <f>"SFY4-DC12V"</f>
        <v>SFY4-DC12V</v>
      </c>
    </row>
    <row r="3896" spans="1:2" x14ac:dyDescent="0.25">
      <c r="A3896" t="str">
        <f>"SFY4-DC18V"</f>
        <v>SFY4-DC18V</v>
      </c>
      <c r="B3896" t="str">
        <f>"SFY4-DC18V"</f>
        <v>SFY4-DC18V</v>
      </c>
    </row>
    <row r="3897" spans="1:2" x14ac:dyDescent="0.25">
      <c r="A3897" t="str">
        <f>"SFY4-DC21V"</f>
        <v>SFY4-DC21V</v>
      </c>
      <c r="B3897" t="str">
        <f>"SFY4-DC21V"</f>
        <v>SFY4-DC21V</v>
      </c>
    </row>
    <row r="3898" spans="1:2" x14ac:dyDescent="0.25">
      <c r="A3898" t="str">
        <f>"SFY4-DC24V"</f>
        <v>SFY4-DC24V</v>
      </c>
      <c r="B3898" t="str">
        <f>"SFY4-DC24V"</f>
        <v>SFY4-DC24V</v>
      </c>
    </row>
    <row r="3899" spans="1:2" x14ac:dyDescent="0.25">
      <c r="A3899" t="str">
        <f>"SFY4-DC5V"</f>
        <v>SFY4-DC5V</v>
      </c>
      <c r="B3899" t="str">
        <f>"SFY4-DC5V"</f>
        <v>SFY4-DC5V</v>
      </c>
    </row>
    <row r="3900" spans="1:2" x14ac:dyDescent="0.25">
      <c r="A3900" t="str">
        <f>"SFY5-DC12V"</f>
        <v>SFY5-DC12V</v>
      </c>
      <c r="B3900" t="str">
        <f>"SFY5-DC12V"</f>
        <v>SFY5-DC12V</v>
      </c>
    </row>
    <row r="3901" spans="1:2" x14ac:dyDescent="0.25">
      <c r="A3901" t="str">
        <f>"SFY5-DC18V"</f>
        <v>SFY5-DC18V</v>
      </c>
      <c r="B3901" t="str">
        <f>"SFY5-DC18V"</f>
        <v>SFY5-DC18V</v>
      </c>
    </row>
    <row r="3902" spans="1:2" x14ac:dyDescent="0.25">
      <c r="A3902" t="str">
        <f>"SFY5-DC21V"</f>
        <v>SFY5-DC21V</v>
      </c>
      <c r="B3902" t="str">
        <f>"SFY5-DC21V"</f>
        <v>SFY5-DC21V</v>
      </c>
    </row>
    <row r="3903" spans="1:2" x14ac:dyDescent="0.25">
      <c r="A3903" t="str">
        <f>"SFY5-DC24V"</f>
        <v>SFY5-DC24V</v>
      </c>
      <c r="B3903" t="str">
        <f>"SFY5-DC24V"</f>
        <v>SFY5-DC24V</v>
      </c>
    </row>
    <row r="3904" spans="1:2" x14ac:dyDescent="0.25">
      <c r="A3904" t="str">
        <f>"SFY5-DC5V"</f>
        <v>SFY5-DC5V</v>
      </c>
      <c r="B3904" t="str">
        <f>"SFY5-DC5V"</f>
        <v>SFY5-DC5V</v>
      </c>
    </row>
    <row r="3905" spans="1:2" x14ac:dyDescent="0.25">
      <c r="A3905" t="str">
        <f>"SP212J"</f>
        <v>SP212J</v>
      </c>
      <c r="B3905" t="str">
        <f>"SP2-DC12V"</f>
        <v>SP2-DC12V</v>
      </c>
    </row>
    <row r="3906" spans="1:2" x14ac:dyDescent="0.25">
      <c r="A3906" t="str">
        <f>"SP224J"</f>
        <v>SP224J</v>
      </c>
      <c r="B3906" t="str">
        <f>"SP2-DC24V"</f>
        <v>SP2-DC24V</v>
      </c>
    </row>
    <row r="3907" spans="1:2" x14ac:dyDescent="0.25">
      <c r="A3907" t="str">
        <f>"SP248J"</f>
        <v>SP248J</v>
      </c>
      <c r="B3907" t="str">
        <f>"SP2-DC48V"</f>
        <v>SP2-DC48V</v>
      </c>
    </row>
    <row r="3908" spans="1:2" x14ac:dyDescent="0.25">
      <c r="A3908" t="str">
        <f>"SP25J"</f>
        <v>SP25J</v>
      </c>
      <c r="B3908" t="str">
        <f>"SP2-DC5V"</f>
        <v>SP2-DC5V</v>
      </c>
    </row>
    <row r="3909" spans="1:2" x14ac:dyDescent="0.25">
      <c r="A3909" t="str">
        <f>"SP26J"</f>
        <v>SP26J</v>
      </c>
      <c r="B3909" t="str">
        <f>"SP2-DC6V"</f>
        <v>SP2-DC6V</v>
      </c>
    </row>
    <row r="3910" spans="1:2" x14ac:dyDescent="0.25">
      <c r="A3910" t="str">
        <f>"SP2L212J"</f>
        <v>SP2L212J</v>
      </c>
      <c r="B3910" t="str">
        <f>"SP2-L2-DC12V"</f>
        <v>SP2-L2-DC12V</v>
      </c>
    </row>
    <row r="3911" spans="1:2" x14ac:dyDescent="0.25">
      <c r="A3911" t="str">
        <f>"SP2L224J"</f>
        <v>SP2L224J</v>
      </c>
      <c r="B3911" t="str">
        <f>"SP2-L2-DC24V"</f>
        <v>SP2-L2-DC24V</v>
      </c>
    </row>
    <row r="3912" spans="1:2" x14ac:dyDescent="0.25">
      <c r="A3912" t="str">
        <f>"SP2L248J"</f>
        <v>SP2L248J</v>
      </c>
      <c r="B3912" t="str">
        <f>"SP2-L2-DC48V"</f>
        <v>SP2-L2-DC48V</v>
      </c>
    </row>
    <row r="3913" spans="1:2" x14ac:dyDescent="0.25">
      <c r="A3913" t="str">
        <f>"SP2L24J"</f>
        <v>SP2L24J</v>
      </c>
      <c r="B3913" t="str">
        <f>"SP2-L-DC24V"</f>
        <v>SP2-L-DC24V</v>
      </c>
    </row>
    <row r="3914" spans="1:2" x14ac:dyDescent="0.25">
      <c r="A3914" t="str">
        <f>"SP2L25J"</f>
        <v>SP2L25J</v>
      </c>
      <c r="B3914" t="str">
        <f>"SP2-L2-DC5V"</f>
        <v>SP2-L2-DC5V</v>
      </c>
    </row>
    <row r="3915" spans="1:2" x14ac:dyDescent="0.25">
      <c r="A3915" t="str">
        <f>"SP2L48J"</f>
        <v>SP2L48J</v>
      </c>
      <c r="B3915" t="str">
        <f>"SP2-L-DC48V"</f>
        <v>SP2-L-DC48V</v>
      </c>
    </row>
    <row r="3916" spans="1:2" x14ac:dyDescent="0.25">
      <c r="A3916" t="str">
        <f>"SP2L6J"</f>
        <v>SP2L6J</v>
      </c>
      <c r="B3916" t="str">
        <f>"SP2-L-DC6V"</f>
        <v>SP2-L-DC6V</v>
      </c>
    </row>
    <row r="3917" spans="1:2" x14ac:dyDescent="0.25">
      <c r="A3917" t="str">
        <f>"SP2P12J"</f>
        <v>SP2P12J</v>
      </c>
      <c r="B3917" t="str">
        <f>"SP2-P-12V"</f>
        <v>SP2-P-12V</v>
      </c>
    </row>
    <row r="3918" spans="1:2" x14ac:dyDescent="0.25">
      <c r="A3918" t="str">
        <f>"SP2P12ULCSAJ"</f>
        <v>SP2P12ULCSAJ</v>
      </c>
      <c r="B3918" t="str">
        <f>"SP2-P-DC12V"</f>
        <v>SP2-P-DC12V</v>
      </c>
    </row>
    <row r="3919" spans="1:2" x14ac:dyDescent="0.25">
      <c r="A3919" t="str">
        <f>"SP2P24J"</f>
        <v>SP2P24J</v>
      </c>
      <c r="B3919" t="str">
        <f>"SP2-P-24V"</f>
        <v>SP2-P-24V</v>
      </c>
    </row>
    <row r="3920" spans="1:2" x14ac:dyDescent="0.25">
      <c r="A3920" t="str">
        <f>"SP2P24ULCSAJ"</f>
        <v>SP2P24ULCSAJ</v>
      </c>
      <c r="B3920" t="str">
        <f>"SP2-P-DC24V"</f>
        <v>SP2-P-DC24V</v>
      </c>
    </row>
    <row r="3921" spans="1:2" x14ac:dyDescent="0.25">
      <c r="A3921" t="str">
        <f>"SP2P48J"</f>
        <v>SP2P48J</v>
      </c>
      <c r="B3921" t="str">
        <f>"SP2-P-48V"</f>
        <v>SP2-P-48V</v>
      </c>
    </row>
    <row r="3922" spans="1:2" x14ac:dyDescent="0.25">
      <c r="A3922" t="str">
        <f>"SP2P5J"</f>
        <v>SP2P5J</v>
      </c>
      <c r="B3922" t="str">
        <f>"SP2-P-5V"</f>
        <v>SP2-P-5V</v>
      </c>
    </row>
    <row r="3923" spans="1:2" x14ac:dyDescent="0.25">
      <c r="A3923" t="str">
        <f>"SP2P5ULCSAJ"</f>
        <v>SP2P5ULCSAJ</v>
      </c>
      <c r="B3923" t="str">
        <f>"SP2-P-DC5V"</f>
        <v>SP2-P-DC5V</v>
      </c>
    </row>
    <row r="3924" spans="1:2" x14ac:dyDescent="0.25">
      <c r="A3924" t="str">
        <f>"SP2P6J"</f>
        <v>SP2P6J</v>
      </c>
      <c r="B3924" t="str">
        <f>"SP2-P-6V"</f>
        <v>SP2-P-6V</v>
      </c>
    </row>
    <row r="3925" spans="1:2" x14ac:dyDescent="0.25">
      <c r="A3925" t="str">
        <f>"SP2PL212J"</f>
        <v>SP2PL212J</v>
      </c>
      <c r="B3925" t="str">
        <f>"SP2-PL2-12V"</f>
        <v>SP2-PL2-12V</v>
      </c>
    </row>
    <row r="3926" spans="1:2" x14ac:dyDescent="0.25">
      <c r="A3926" t="str">
        <f>"SP2PL212ULCSAJ"</f>
        <v>SP2PL212ULCSAJ</v>
      </c>
      <c r="B3926" t="str">
        <f>"SP2-PL2-DC12V"</f>
        <v>SP2-PL2-DC12V</v>
      </c>
    </row>
    <row r="3927" spans="1:2" x14ac:dyDescent="0.25">
      <c r="A3927" t="str">
        <f>"SP2PL224J"</f>
        <v>SP2PL224J</v>
      </c>
      <c r="B3927" t="str">
        <f>"SP2-PL2-24V"</f>
        <v>SP2-PL2-24V</v>
      </c>
    </row>
    <row r="3928" spans="1:2" x14ac:dyDescent="0.25">
      <c r="A3928" t="str">
        <f>"SP2PL248ULCSAJ"</f>
        <v>SP2PL248ULCSAJ</v>
      </c>
      <c r="B3928" t="str">
        <f>"SP2-PL2-DC48V"</f>
        <v>SP2-PL2-DC48V</v>
      </c>
    </row>
    <row r="3929" spans="1:2" x14ac:dyDescent="0.25">
      <c r="A3929" t="str">
        <f>"SP2PL25J"</f>
        <v>SP2PL25J</v>
      </c>
      <c r="B3929" t="str">
        <f>"SP2-PL2-5V"</f>
        <v>SP2-PL2-5V</v>
      </c>
    </row>
    <row r="3930" spans="1:2" x14ac:dyDescent="0.25">
      <c r="A3930" t="str">
        <f>"SP2PL5J"</f>
        <v>SP2PL5J</v>
      </c>
      <c r="B3930" t="str">
        <f>"SP2-PL-5V"</f>
        <v>SP2-PL-5V</v>
      </c>
    </row>
    <row r="3931" spans="1:2" x14ac:dyDescent="0.25">
      <c r="A3931" t="str">
        <f>"SP2PL6J"</f>
        <v>SP2PL6J</v>
      </c>
      <c r="B3931" t="str">
        <f>"SP2-PL-6V"</f>
        <v>SP2-PL-6V</v>
      </c>
    </row>
    <row r="3932" spans="1:2" x14ac:dyDescent="0.25">
      <c r="A3932" t="str">
        <f>"SP2-SF"</f>
        <v>SP2-SF</v>
      </c>
      <c r="B3932" t="str">
        <f>"SP2-SF"</f>
        <v>SP2-SF</v>
      </c>
    </row>
    <row r="3933" spans="1:2" x14ac:dyDescent="0.25">
      <c r="A3933" t="str">
        <f>"SP412J"</f>
        <v>SP412J</v>
      </c>
      <c r="B3933" t="str">
        <f>"SP4-DC12V"</f>
        <v>SP4-DC12V</v>
      </c>
    </row>
    <row r="3934" spans="1:2" x14ac:dyDescent="0.25">
      <c r="A3934" t="str">
        <f>"SP424J"</f>
        <v>SP424J</v>
      </c>
      <c r="B3934" t="str">
        <f>"SP4-DC24V"</f>
        <v>SP4-DC24V</v>
      </c>
    </row>
    <row r="3935" spans="1:2" x14ac:dyDescent="0.25">
      <c r="A3935" t="str">
        <f>"SP448J"</f>
        <v>SP448J</v>
      </c>
      <c r="B3935" t="str">
        <f>"SP4-DC48V"</f>
        <v>SP4-DC48V</v>
      </c>
    </row>
    <row r="3936" spans="1:2" x14ac:dyDescent="0.25">
      <c r="A3936" t="str">
        <f>"SP46J"</f>
        <v>SP46J</v>
      </c>
      <c r="B3936" t="str">
        <f>"SP4-DC6V"</f>
        <v>SP4-DC6V</v>
      </c>
    </row>
    <row r="3937" spans="1:2" x14ac:dyDescent="0.25">
      <c r="A3937" t="str">
        <f>"SP4-DC5V"</f>
        <v>SP4-DC5V</v>
      </c>
      <c r="B3937" t="str">
        <f>"SP4-DC5V"</f>
        <v>SP4-DC5V</v>
      </c>
    </row>
    <row r="3938" spans="1:2" x14ac:dyDescent="0.25">
      <c r="A3938" t="str">
        <f>"SP4L212J"</f>
        <v>SP4L212J</v>
      </c>
      <c r="B3938" t="str">
        <f>"SP4-L2-DC12V"</f>
        <v>SP4-L2-DC12V</v>
      </c>
    </row>
    <row r="3939" spans="1:2" x14ac:dyDescent="0.25">
      <c r="A3939" t="str">
        <f>"SP4L224J"</f>
        <v>SP4L224J</v>
      </c>
      <c r="B3939" t="str">
        <f>"SP4-L2-DC24V"</f>
        <v>SP4-L2-DC24V</v>
      </c>
    </row>
    <row r="3940" spans="1:2" x14ac:dyDescent="0.25">
      <c r="A3940" t="str">
        <f>"SP4L248J"</f>
        <v>SP4L248J</v>
      </c>
      <c r="B3940" t="str">
        <f>"SP4-L2-DC48V"</f>
        <v>SP4-L2-DC48V</v>
      </c>
    </row>
    <row r="3941" spans="1:2" x14ac:dyDescent="0.25">
      <c r="A3941" t="str">
        <f>"SP4P12J"</f>
        <v>SP4P12J</v>
      </c>
      <c r="B3941" t="str">
        <f>"SP4-P-12V"</f>
        <v>SP4-P-12V</v>
      </c>
    </row>
    <row r="3942" spans="1:2" x14ac:dyDescent="0.25">
      <c r="A3942" t="str">
        <f>"SP4P12ULCSAJ"</f>
        <v>SP4P12ULCSAJ</v>
      </c>
      <c r="B3942" t="str">
        <f>"SP4-P-DC12V"</f>
        <v>SP4-P-DC12V</v>
      </c>
    </row>
    <row r="3943" spans="1:2" x14ac:dyDescent="0.25">
      <c r="A3943" t="str">
        <f>"SP4P24J"</f>
        <v>SP4P24J</v>
      </c>
      <c r="B3943" t="str">
        <f>"SP4-P-24V"</f>
        <v>SP4-P-24V</v>
      </c>
    </row>
    <row r="3944" spans="1:2" x14ac:dyDescent="0.25">
      <c r="A3944" t="str">
        <f>"SP4P24ULCSAJ"</f>
        <v>SP4P24ULCSAJ</v>
      </c>
      <c r="B3944" t="str">
        <f>"SP4-P-DC24V"</f>
        <v>SP4-P-DC24V</v>
      </c>
    </row>
    <row r="3945" spans="1:2" x14ac:dyDescent="0.25">
      <c r="A3945" t="str">
        <f>"SP4P48J"</f>
        <v>SP4P48J</v>
      </c>
      <c r="B3945" t="str">
        <f>"SP4-P-48V"</f>
        <v>SP4-P-48V</v>
      </c>
    </row>
    <row r="3946" spans="1:2" x14ac:dyDescent="0.25">
      <c r="A3946" t="str">
        <f>"SP4P5J"</f>
        <v>SP4P5J</v>
      </c>
      <c r="B3946" t="str">
        <f>"SP4-P-5V"</f>
        <v>SP4-P-5V</v>
      </c>
    </row>
    <row r="3947" spans="1:2" x14ac:dyDescent="0.25">
      <c r="A3947" t="str">
        <f>"SP4P6J"</f>
        <v>SP4P6J</v>
      </c>
      <c r="B3947" t="str">
        <f>"SP4-P-6V"</f>
        <v>SP4-P-6V</v>
      </c>
    </row>
    <row r="3948" spans="1:2" x14ac:dyDescent="0.25">
      <c r="A3948" t="str">
        <f>"SP4PL224J"</f>
        <v>SP4PL224J</v>
      </c>
      <c r="B3948" t="str">
        <f>"SP4-PL2-24V"</f>
        <v>SP4-PL2-24V</v>
      </c>
    </row>
    <row r="3949" spans="1:2" x14ac:dyDescent="0.25">
      <c r="A3949" t="str">
        <f>"SP4PL224ULCSAJ"</f>
        <v>SP4PL224ULCSAJ</v>
      </c>
      <c r="B3949" t="str">
        <f>"SP4-PL2-DC24V"</f>
        <v>SP4-PL2-DC24V</v>
      </c>
    </row>
    <row r="3950" spans="1:2" x14ac:dyDescent="0.25">
      <c r="A3950" t="str">
        <f>"SP4PL248J"</f>
        <v>SP4PL248J</v>
      </c>
      <c r="B3950" t="str">
        <f>"SP4-PL2-48V"</f>
        <v>SP4-PL2-48V</v>
      </c>
    </row>
    <row r="3951" spans="1:2" x14ac:dyDescent="0.25">
      <c r="A3951" t="str">
        <f>"SP4PL24J"</f>
        <v>SP4PL24J</v>
      </c>
      <c r="B3951" t="str">
        <f>"SP4-PL-24V"</f>
        <v>SP4-PL-24V</v>
      </c>
    </row>
    <row r="3952" spans="1:2" x14ac:dyDescent="0.25">
      <c r="A3952" t="str">
        <f>"SP4-PL2-DC12V"</f>
        <v>SP4-PL2-DC12V</v>
      </c>
      <c r="B3952" t="str">
        <f>"SP4-PL2-DC12V"</f>
        <v>SP4-PL2-DC12V</v>
      </c>
    </row>
    <row r="3953" spans="1:2" x14ac:dyDescent="0.25">
      <c r="A3953" t="str">
        <f>"SP4PL5J"</f>
        <v>SP4PL5J</v>
      </c>
      <c r="B3953" t="str">
        <f>"SP4-PL-5V"</f>
        <v>SP4-PL-5V</v>
      </c>
    </row>
    <row r="3954" spans="1:2" x14ac:dyDescent="0.25">
      <c r="A3954" t="str">
        <f>"SP4-SF"</f>
        <v>SP4-SF</v>
      </c>
      <c r="B3954" t="str">
        <f>"SP4-SF"</f>
        <v>SP4-SF</v>
      </c>
    </row>
    <row r="3955" spans="1:2" x14ac:dyDescent="0.25">
      <c r="A3955" t="str">
        <f>"SPMAJ"</f>
        <v>SPMAJ</v>
      </c>
      <c r="B3955" t="str">
        <f>"SP-MA"</f>
        <v>SP-MA</v>
      </c>
    </row>
    <row r="3956" spans="1:2" x14ac:dyDescent="0.25">
      <c r="A3956" t="str">
        <f>"SPSULCSAJ"</f>
        <v>SPSULCSAJ</v>
      </c>
      <c r="B3956" t="str">
        <f>"S-PS"</f>
        <v>S-PS</v>
      </c>
    </row>
    <row r="3957" spans="1:2" x14ac:dyDescent="0.25">
      <c r="A3957" t="str">
        <f>"SSSD"</f>
        <v>SSSD</v>
      </c>
      <c r="B3957" t="str">
        <f>"S-SS D"</f>
        <v>S-SS D</v>
      </c>
    </row>
    <row r="3958" spans="1:2" x14ac:dyDescent="0.25">
      <c r="A3958" t="str">
        <f>"ST112FJ"</f>
        <v>ST112FJ</v>
      </c>
      <c r="B3958" t="str">
        <f>"ST1-DC12V-F"</f>
        <v>ST1-DC12V-F</v>
      </c>
    </row>
    <row r="3959" spans="1:2" x14ac:dyDescent="0.25">
      <c r="A3959" t="str">
        <f>"ST124FJ"</f>
        <v>ST124FJ</v>
      </c>
      <c r="B3959" t="str">
        <f>"ST1-DC24V-F"</f>
        <v>ST1-DC24V-F</v>
      </c>
    </row>
    <row r="3960" spans="1:2" x14ac:dyDescent="0.25">
      <c r="A3960" t="str">
        <f>"ST13FJ"</f>
        <v>ST13FJ</v>
      </c>
      <c r="B3960" t="str">
        <f>"ST1-DC3V-F"</f>
        <v>ST1-DC3V-F</v>
      </c>
    </row>
    <row r="3961" spans="1:2" x14ac:dyDescent="0.25">
      <c r="A3961" t="str">
        <f>"ST148FJ"</f>
        <v>ST148FJ</v>
      </c>
      <c r="B3961" t="str">
        <f>"ST1-DC48V-F"</f>
        <v>ST1-DC48V-F</v>
      </c>
    </row>
    <row r="3962" spans="1:2" x14ac:dyDescent="0.25">
      <c r="A3962" t="str">
        <f>"ST15FJ"</f>
        <v>ST15FJ</v>
      </c>
      <c r="B3962" t="str">
        <f>"ST1-DC5V-F"</f>
        <v>ST1-DC5V-F</v>
      </c>
    </row>
    <row r="3963" spans="1:2" x14ac:dyDescent="0.25">
      <c r="A3963" t="str">
        <f>"ST16FJ"</f>
        <v>ST16FJ</v>
      </c>
      <c r="B3963" t="str">
        <f>"ST1-DC6V-F"</f>
        <v>ST1-DC6V-F</v>
      </c>
    </row>
    <row r="3964" spans="1:2" x14ac:dyDescent="0.25">
      <c r="A3964" t="str">
        <f>"ST19FJ"</f>
        <v>ST19FJ</v>
      </c>
      <c r="B3964" t="str">
        <f>"ST1-DC9V-F"</f>
        <v>ST1-DC9V-F</v>
      </c>
    </row>
    <row r="3965" spans="1:2" x14ac:dyDescent="0.25">
      <c r="A3965" t="str">
        <f>"ST1L12FJ"</f>
        <v>ST1L12FJ</v>
      </c>
      <c r="B3965" t="str">
        <f>"ST1-L-DC12V-F"</f>
        <v>ST1-L-DC12V-F</v>
      </c>
    </row>
    <row r="3966" spans="1:2" x14ac:dyDescent="0.25">
      <c r="A3966" t="str">
        <f>"ST1L212FJ"</f>
        <v>ST1L212FJ</v>
      </c>
      <c r="B3966" t="str">
        <f>"ST1-L2-DC12V-F"</f>
        <v>ST1-L2-DC12V-F</v>
      </c>
    </row>
    <row r="3967" spans="1:2" x14ac:dyDescent="0.25">
      <c r="A3967" t="str">
        <f>"ST1L224FJ"</f>
        <v>ST1L224FJ</v>
      </c>
      <c r="B3967" t="str">
        <f>"ST1-L2-DC24V-F"</f>
        <v>ST1-L2-DC24V-F</v>
      </c>
    </row>
    <row r="3968" spans="1:2" x14ac:dyDescent="0.25">
      <c r="A3968" t="str">
        <f>"ST1L23FJ"</f>
        <v>ST1L23FJ</v>
      </c>
      <c r="B3968" t="str">
        <f>"ST1-L2-DC3V-F"</f>
        <v>ST1-L2-DC3V-F</v>
      </c>
    </row>
    <row r="3969" spans="1:2" x14ac:dyDescent="0.25">
      <c r="A3969" t="str">
        <f>"ST1L248FJ"</f>
        <v>ST1L248FJ</v>
      </c>
      <c r="B3969" t="str">
        <f>"ST1-L2-DC48V-F"</f>
        <v>ST1-L2-DC48V-F</v>
      </c>
    </row>
    <row r="3970" spans="1:2" x14ac:dyDescent="0.25">
      <c r="A3970" t="str">
        <f>"ST1L24FJ"</f>
        <v>ST1L24FJ</v>
      </c>
      <c r="B3970" t="str">
        <f>"ST1-L-DC24V-F"</f>
        <v>ST1-L-DC24V-F</v>
      </c>
    </row>
    <row r="3971" spans="1:2" x14ac:dyDescent="0.25">
      <c r="A3971" t="str">
        <f>"ST1L25FJ"</f>
        <v>ST1L25FJ</v>
      </c>
      <c r="B3971" t="str">
        <f>"ST1-L2-DC5V-F"</f>
        <v>ST1-L2-DC5V-F</v>
      </c>
    </row>
    <row r="3972" spans="1:2" x14ac:dyDescent="0.25">
      <c r="A3972" t="str">
        <f>"ST1L26FJ"</f>
        <v>ST1L26FJ</v>
      </c>
      <c r="B3972" t="str">
        <f>"ST1-L2-DC6V-F"</f>
        <v>ST1-L2-DC6V-F</v>
      </c>
    </row>
    <row r="3973" spans="1:2" x14ac:dyDescent="0.25">
      <c r="A3973" t="str">
        <f>"ST1L29FJ"</f>
        <v>ST1L29FJ</v>
      </c>
      <c r="B3973" t="str">
        <f>"ST1-L2-DC9V-F"</f>
        <v>ST1-L2-DC9V-F</v>
      </c>
    </row>
    <row r="3974" spans="1:2" x14ac:dyDescent="0.25">
      <c r="A3974" t="str">
        <f>"ST1L3FJ"</f>
        <v>ST1L3FJ</v>
      </c>
      <c r="B3974" t="str">
        <f>"ST1-L-DC3V-F"</f>
        <v>ST1-L-DC3V-F</v>
      </c>
    </row>
    <row r="3975" spans="1:2" x14ac:dyDescent="0.25">
      <c r="A3975" t="str">
        <f>"ST1L48FJ"</f>
        <v>ST1L48FJ</v>
      </c>
      <c r="B3975" t="str">
        <f>"ST1-L-DC48V-F"</f>
        <v>ST1-L-DC48V-F</v>
      </c>
    </row>
    <row r="3976" spans="1:2" x14ac:dyDescent="0.25">
      <c r="A3976" t="str">
        <f>"ST1L5FJ"</f>
        <v>ST1L5FJ</v>
      </c>
      <c r="B3976" t="str">
        <f>"ST1-L-DC5V-F"</f>
        <v>ST1-L-DC5V-F</v>
      </c>
    </row>
    <row r="3977" spans="1:2" x14ac:dyDescent="0.25">
      <c r="A3977" t="str">
        <f>"ST1L6FJ"</f>
        <v>ST1L6FJ</v>
      </c>
      <c r="B3977" t="str">
        <f>"ST1-L-DC6V-F"</f>
        <v>ST1-L-DC6V-F</v>
      </c>
    </row>
    <row r="3978" spans="1:2" x14ac:dyDescent="0.25">
      <c r="A3978" t="str">
        <f>"ST1L9FJ"</f>
        <v>ST1L9FJ</v>
      </c>
      <c r="B3978" t="str">
        <f>"ST1-L-DC9V-F"</f>
        <v>ST1-L-DC9V-F</v>
      </c>
    </row>
    <row r="3979" spans="1:2" x14ac:dyDescent="0.25">
      <c r="A3979" t="str">
        <f>"ST212FJ"</f>
        <v>ST212FJ</v>
      </c>
      <c r="B3979" t="str">
        <f>"ST2-DC12V-F"</f>
        <v>ST2-DC12V-F</v>
      </c>
    </row>
    <row r="3980" spans="1:2" x14ac:dyDescent="0.25">
      <c r="A3980" t="str">
        <f>"ST224FJ"</f>
        <v>ST224FJ</v>
      </c>
      <c r="B3980" t="str">
        <f>"ST2-DC24V-F"</f>
        <v>ST2-DC24V-F</v>
      </c>
    </row>
    <row r="3981" spans="1:2" x14ac:dyDescent="0.25">
      <c r="A3981" t="str">
        <f>"ST23FJ"</f>
        <v>ST23FJ</v>
      </c>
      <c r="B3981" t="str">
        <f>"ST2-DC3V-F"</f>
        <v>ST2-DC3V-F</v>
      </c>
    </row>
    <row r="3982" spans="1:2" x14ac:dyDescent="0.25">
      <c r="A3982" t="str">
        <f>"ST248FJ"</f>
        <v>ST248FJ</v>
      </c>
      <c r="B3982" t="str">
        <f>"ST2-DC48V-F"</f>
        <v>ST2-DC48V-F</v>
      </c>
    </row>
    <row r="3983" spans="1:2" x14ac:dyDescent="0.25">
      <c r="A3983" t="str">
        <f>"ST25FJ"</f>
        <v>ST25FJ</v>
      </c>
      <c r="B3983" t="str">
        <f>"ST2-DC5V-F"</f>
        <v>ST2-DC5V-F</v>
      </c>
    </row>
    <row r="3984" spans="1:2" x14ac:dyDescent="0.25">
      <c r="A3984" t="str">
        <f>"ST26FJ"</f>
        <v>ST26FJ</v>
      </c>
      <c r="B3984" t="str">
        <f>"ST2-DC6V-F"</f>
        <v>ST2-DC6V-F</v>
      </c>
    </row>
    <row r="3985" spans="1:2" x14ac:dyDescent="0.25">
      <c r="A3985" t="str">
        <f>"ST29FJ"</f>
        <v>ST29FJ</v>
      </c>
      <c r="B3985" t="str">
        <f>"ST2-DC9V-F"</f>
        <v>ST2-DC9V-F</v>
      </c>
    </row>
    <row r="3986" spans="1:2" x14ac:dyDescent="0.25">
      <c r="A3986" t="str">
        <f>"ST2L12FJ"</f>
        <v>ST2L12FJ</v>
      </c>
      <c r="B3986" t="str">
        <f>"ST2-L-DC12V-F"</f>
        <v>ST2-L-DC12V-F</v>
      </c>
    </row>
    <row r="3987" spans="1:2" x14ac:dyDescent="0.25">
      <c r="A3987" t="str">
        <f>"ST2L212FJ"</f>
        <v>ST2L212FJ</v>
      </c>
      <c r="B3987" t="str">
        <f>"ST2-L2-DC12V-F"</f>
        <v>ST2-L2-DC12V-F</v>
      </c>
    </row>
    <row r="3988" spans="1:2" x14ac:dyDescent="0.25">
      <c r="A3988" t="str">
        <f>"ST2L224FJ"</f>
        <v>ST2L224FJ</v>
      </c>
      <c r="B3988" t="str">
        <f>"ST2-L2-DC24V-F"</f>
        <v>ST2-L2-DC24V-F</v>
      </c>
    </row>
    <row r="3989" spans="1:2" x14ac:dyDescent="0.25">
      <c r="A3989" t="str">
        <f>"ST2L23FJ"</f>
        <v>ST2L23FJ</v>
      </c>
      <c r="B3989" t="str">
        <f>"ST2-L2-DC3V-F"</f>
        <v>ST2-L2-DC3V-F</v>
      </c>
    </row>
    <row r="3990" spans="1:2" x14ac:dyDescent="0.25">
      <c r="A3990" t="str">
        <f>"ST2L248FJ"</f>
        <v>ST2L248FJ</v>
      </c>
      <c r="B3990" t="str">
        <f>"ST2-L2-DC48V-F"</f>
        <v>ST2-L2-DC48V-F</v>
      </c>
    </row>
    <row r="3991" spans="1:2" x14ac:dyDescent="0.25">
      <c r="A3991" t="str">
        <f>"ST2L24FJ"</f>
        <v>ST2L24FJ</v>
      </c>
      <c r="B3991" t="str">
        <f>"ST2-L-DC24V-F"</f>
        <v>ST2-L-DC24V-F</v>
      </c>
    </row>
    <row r="3992" spans="1:2" x14ac:dyDescent="0.25">
      <c r="A3992" t="str">
        <f>"ST2L25FJ"</f>
        <v>ST2L25FJ</v>
      </c>
      <c r="B3992" t="str">
        <f>"ST2-L2-DC5V-F"</f>
        <v>ST2-L2-DC5V-F</v>
      </c>
    </row>
    <row r="3993" spans="1:2" x14ac:dyDescent="0.25">
      <c r="A3993" t="str">
        <f>"ST2L26FJ"</f>
        <v>ST2L26FJ</v>
      </c>
      <c r="B3993" t="str">
        <f>"ST2-L2-DC6V-F"</f>
        <v>ST2-L2-DC6V-F</v>
      </c>
    </row>
    <row r="3994" spans="1:2" x14ac:dyDescent="0.25">
      <c r="A3994" t="str">
        <f>"ST2L29FJ"</f>
        <v>ST2L29FJ</v>
      </c>
      <c r="B3994" t="str">
        <f>"ST2-L2-DC9V-F"</f>
        <v>ST2-L2-DC9V-F</v>
      </c>
    </row>
    <row r="3995" spans="1:2" x14ac:dyDescent="0.25">
      <c r="A3995" t="str">
        <f>"ST2L3FJ"</f>
        <v>ST2L3FJ</v>
      </c>
      <c r="B3995" t="str">
        <f>"ST2-L-DC3V-F"</f>
        <v>ST2-L-DC3V-F</v>
      </c>
    </row>
    <row r="3996" spans="1:2" x14ac:dyDescent="0.25">
      <c r="A3996" t="str">
        <f>"ST2L5FJ"</f>
        <v>ST2L5FJ</v>
      </c>
      <c r="B3996" t="str">
        <f>"ST2-L-DC5V-F"</f>
        <v>ST2-L-DC5V-F</v>
      </c>
    </row>
    <row r="3997" spans="1:2" x14ac:dyDescent="0.25">
      <c r="A3997" t="str">
        <f>"ST2L6FJ"</f>
        <v>ST2L6FJ</v>
      </c>
      <c r="B3997" t="str">
        <f>"ST2-L-DC6V-F"</f>
        <v>ST2-L-DC6V-F</v>
      </c>
    </row>
    <row r="3998" spans="1:2" x14ac:dyDescent="0.25">
      <c r="A3998" t="str">
        <f>"ST2L9FJ"</f>
        <v>ST2L9FJ</v>
      </c>
      <c r="B3998" t="str">
        <f>"ST2-L-DC9V-F"</f>
        <v>ST2-L-DC9V-F</v>
      </c>
    </row>
    <row r="3999" spans="1:2" x14ac:dyDescent="0.25">
      <c r="A3999" t="str">
        <f>"STPSJ"</f>
        <v>STPSJ</v>
      </c>
      <c r="B3999" t="str">
        <f>"ST-PS"</f>
        <v>ST-PS</v>
      </c>
    </row>
    <row r="4000" spans="1:2" x14ac:dyDescent="0.25">
      <c r="A4000" t="str">
        <f>"STSSJ"</f>
        <v>STSSJ</v>
      </c>
      <c r="B4000" t="str">
        <f>"ST-SS"</f>
        <v>ST-SS</v>
      </c>
    </row>
    <row r="4001" spans="1:2" x14ac:dyDescent="0.25">
      <c r="A4001" t="str">
        <f>"T106AFJ"</f>
        <v>T106AFJ</v>
      </c>
      <c r="B4001" t="str">
        <f>"T106A-F"</f>
        <v>T106A-F</v>
      </c>
    </row>
    <row r="4002" spans="1:2" x14ac:dyDescent="0.25">
      <c r="A4002" t="str">
        <f>"T106DFJ"</f>
        <v>T106DFJ</v>
      </c>
      <c r="B4002" t="str">
        <f>"T106D-F"</f>
        <v>T106D-F</v>
      </c>
    </row>
    <row r="4003" spans="1:2" x14ac:dyDescent="0.25">
      <c r="A4003" t="str">
        <f>"T110AAFJ"</f>
        <v>T110AAFJ</v>
      </c>
      <c r="B4003" t="str">
        <f>"T110A-AF"</f>
        <v>T110A-AF</v>
      </c>
    </row>
    <row r="4004" spans="1:2" x14ac:dyDescent="0.25">
      <c r="A4004" t="str">
        <f>"T110AULCSAFJ"</f>
        <v>T110AULCSAFJ</v>
      </c>
      <c r="B4004" t="str">
        <f>"T110A-ULF"</f>
        <v>T110A-ULF</v>
      </c>
    </row>
    <row r="4005" spans="1:2" x14ac:dyDescent="0.25">
      <c r="A4005" t="str">
        <f>"T110DAFJ"</f>
        <v>T110DAFJ</v>
      </c>
      <c r="B4005" t="str">
        <f>"WD1181F"</f>
        <v>WD1181F</v>
      </c>
    </row>
    <row r="4006" spans="1:2" x14ac:dyDescent="0.25">
      <c r="A4006" t="str">
        <f>"T110DULCSAFJ"</f>
        <v>T110DULCSAFJ</v>
      </c>
      <c r="B4006" t="str">
        <f>"T110D-ULF"</f>
        <v>T110D-ULF</v>
      </c>
    </row>
    <row r="4007" spans="1:2" x14ac:dyDescent="0.25">
      <c r="A4007" t="str">
        <f>"T115AAULCSAFJ"</f>
        <v>T115AAULCSAFJ</v>
      </c>
      <c r="B4007" t="str">
        <f>"T115A-AULF"</f>
        <v>T115A-AULF</v>
      </c>
    </row>
    <row r="4008" spans="1:2" x14ac:dyDescent="0.25">
      <c r="A4008" t="str">
        <f>"T115ASULCSAFJ"</f>
        <v>T115ASULCSAFJ</v>
      </c>
      <c r="B4008" t="str">
        <f>"T115A-SULF"</f>
        <v>T115A-SULF</v>
      </c>
    </row>
    <row r="4009" spans="1:2" x14ac:dyDescent="0.25">
      <c r="A4009" t="str">
        <f>"T115AULCSAFJ"</f>
        <v>T115AULCSAFJ</v>
      </c>
      <c r="B4009" t="str">
        <f>"T115A-ULF"</f>
        <v>T115A-ULF</v>
      </c>
    </row>
    <row r="4010" spans="1:2" x14ac:dyDescent="0.25">
      <c r="A4010" t="str">
        <f>"T115DAULCSAFJ"</f>
        <v>T115DAULCSAFJ</v>
      </c>
      <c r="B4010" t="str">
        <f>"T115D-AULF"</f>
        <v>T115D-AULF</v>
      </c>
    </row>
    <row r="4011" spans="1:2" x14ac:dyDescent="0.25">
      <c r="A4011" t="str">
        <f>"T115DSULCSAFJ"</f>
        <v>T115DSULCSAFJ</v>
      </c>
      <c r="B4011" t="str">
        <f>"T115D-SULF"</f>
        <v>T115D-SULF</v>
      </c>
    </row>
    <row r="4012" spans="1:2" x14ac:dyDescent="0.25">
      <c r="A4012" t="str">
        <f>"T115DULCSAFJ"</f>
        <v>T115DULCSAFJ</v>
      </c>
      <c r="B4012" t="str">
        <f>"T115D-ULF"</f>
        <v>T115D-ULF</v>
      </c>
    </row>
    <row r="4013" spans="1:2" x14ac:dyDescent="0.25">
      <c r="A4013" t="str">
        <f>"T115EAULCSAFJ"</f>
        <v>T115EAULCSAFJ</v>
      </c>
      <c r="B4013" t="str">
        <f>"T115E-AULF"</f>
        <v>T115E-AULF</v>
      </c>
    </row>
    <row r="4014" spans="1:2" x14ac:dyDescent="0.25">
      <c r="A4014" t="str">
        <f>"T115ESULCSAFJ"</f>
        <v>T115ESULCSAFJ</v>
      </c>
      <c r="B4014" t="str">
        <f>"T115E-SULF"</f>
        <v>T115E-SULF</v>
      </c>
    </row>
    <row r="4015" spans="1:2" x14ac:dyDescent="0.25">
      <c r="A4015" t="str">
        <f>"T115EULCSAFJ"</f>
        <v>T115EULCSAFJ</v>
      </c>
      <c r="B4015" t="str">
        <f>"T115E-ULF"</f>
        <v>T115E-ULF</v>
      </c>
    </row>
    <row r="4016" spans="1:2" x14ac:dyDescent="0.25">
      <c r="A4016" t="str">
        <f>"T115FAULCSAFJ"</f>
        <v>T115FAULCSAFJ</v>
      </c>
      <c r="B4016" t="str">
        <f>"T115F-AULF"</f>
        <v>T115F-AULF</v>
      </c>
    </row>
    <row r="4017" spans="1:2" x14ac:dyDescent="0.25">
      <c r="A4017" t="str">
        <f>"T115FSULCSAFJ"</f>
        <v>T115FSULCSAFJ</v>
      </c>
      <c r="B4017" t="str">
        <f>"T115F-SULF"</f>
        <v>T115F-SULF</v>
      </c>
    </row>
    <row r="4018" spans="1:2" x14ac:dyDescent="0.25">
      <c r="A4018" t="str">
        <f>"T115FULCSAFJ"</f>
        <v>T115FULCSAFJ</v>
      </c>
      <c r="B4018" t="str">
        <f>"T115F-ULF"</f>
        <v>T115F-ULF</v>
      </c>
    </row>
    <row r="4019" spans="1:2" x14ac:dyDescent="0.25">
      <c r="A4019" t="str">
        <f>"T115GAULCSAFJ"</f>
        <v>T115GAULCSAFJ</v>
      </c>
      <c r="B4019" t="str">
        <f>"T115G-AF"</f>
        <v>T115G-AF</v>
      </c>
    </row>
    <row r="4020" spans="1:2" x14ac:dyDescent="0.25">
      <c r="A4020" t="str">
        <f>"T115GSULCSAFJ"</f>
        <v>T115GSULCSAFJ</v>
      </c>
      <c r="B4020" t="str">
        <f>"T115G-SULF"</f>
        <v>T115G-SULF</v>
      </c>
    </row>
    <row r="4021" spans="1:2" x14ac:dyDescent="0.25">
      <c r="A4021" t="str">
        <f>"T115GULCSAFJ"</f>
        <v>T115GULCSAFJ</v>
      </c>
      <c r="B4021" t="str">
        <f>"T115G-ULF"</f>
        <v>T115G-ULF</v>
      </c>
    </row>
    <row r="4022" spans="1:2" x14ac:dyDescent="0.25">
      <c r="A4022" t="str">
        <f>"T115HAULCSAFJ"</f>
        <v>T115HAULCSAFJ</v>
      </c>
      <c r="B4022" t="str">
        <f>"T115H-AULF"</f>
        <v>T115H-AULF</v>
      </c>
    </row>
    <row r="4023" spans="1:2" x14ac:dyDescent="0.25">
      <c r="A4023" t="str">
        <f>"T115HSULCSAFJ"</f>
        <v>T115HSULCSAFJ</v>
      </c>
      <c r="B4023" t="str">
        <f>"T115H-SULF"</f>
        <v>T115H-SULF</v>
      </c>
    </row>
    <row r="4024" spans="1:2" x14ac:dyDescent="0.25">
      <c r="A4024" t="str">
        <f>"T115HULCSAFJ"</f>
        <v>T115HULCSAFJ</v>
      </c>
      <c r="B4024" t="str">
        <f>"T115H-ULF"</f>
        <v>T115H-ULF</v>
      </c>
    </row>
    <row r="4025" spans="1:2" x14ac:dyDescent="0.25">
      <c r="A4025" t="str">
        <f>"T206KFJ"</f>
        <v>T206KFJ</v>
      </c>
      <c r="B4025" t="str">
        <f>"T206K-F"</f>
        <v>T206K-F</v>
      </c>
    </row>
    <row r="4026" spans="1:2" x14ac:dyDescent="0.25">
      <c r="A4026" t="str">
        <f>"T206NFJ"</f>
        <v>T206NFJ</v>
      </c>
      <c r="B4026" t="str">
        <f>"T206N-F"</f>
        <v>T206N-F</v>
      </c>
    </row>
    <row r="4027" spans="1:2" x14ac:dyDescent="0.25">
      <c r="A4027" t="str">
        <f>"T210KAFJ"</f>
        <v>T210KAFJ</v>
      </c>
      <c r="B4027" t="str">
        <f>"T210K-AF"</f>
        <v>T210K-AF</v>
      </c>
    </row>
    <row r="4028" spans="1:2" x14ac:dyDescent="0.25">
      <c r="A4028" t="str">
        <f>"T210KULCSAFJ"</f>
        <v>T210KULCSAFJ</v>
      </c>
      <c r="B4028" t="str">
        <f>"T210K-ULF"</f>
        <v>T210K-ULF</v>
      </c>
    </row>
    <row r="4029" spans="1:2" x14ac:dyDescent="0.25">
      <c r="A4029" t="str">
        <f>"T210NAFJ"</f>
        <v>T210NAFJ</v>
      </c>
      <c r="B4029" t="str">
        <f>"T210N-AF"</f>
        <v>T210N-AF</v>
      </c>
    </row>
    <row r="4030" spans="1:2" x14ac:dyDescent="0.25">
      <c r="A4030" t="str">
        <f>"T210NULCSAFJ"</f>
        <v>T210NULCSAFJ</v>
      </c>
      <c r="B4030" t="str">
        <f>"T210N-ULF"</f>
        <v>T210N-ULF</v>
      </c>
    </row>
    <row r="4031" spans="1:2" x14ac:dyDescent="0.25">
      <c r="A4031" t="str">
        <f>"T215KAULCSAFJ"</f>
        <v>T215KAULCSAFJ</v>
      </c>
      <c r="B4031" t="str">
        <f>"T215K-AULF"</f>
        <v>T215K-AULF</v>
      </c>
    </row>
    <row r="4032" spans="1:2" x14ac:dyDescent="0.25">
      <c r="A4032" t="str">
        <f>"T215KSULCSAFJ"</f>
        <v>T215KSULCSAFJ</v>
      </c>
      <c r="B4032" t="str">
        <f>"T215K-SULF"</f>
        <v>T215K-SULF</v>
      </c>
    </row>
    <row r="4033" spans="1:2" x14ac:dyDescent="0.25">
      <c r="A4033" t="str">
        <f>"T215KULCSAFJ"</f>
        <v>T215KULCSAFJ</v>
      </c>
      <c r="B4033" t="str">
        <f>"T215K-ULF"</f>
        <v>T215K-ULF</v>
      </c>
    </row>
    <row r="4034" spans="1:2" x14ac:dyDescent="0.25">
      <c r="A4034" t="str">
        <f>"T215NAULCSAFJ"</f>
        <v>T215NAULCSAFJ</v>
      </c>
      <c r="B4034" t="str">
        <f>"T215N-AULF"</f>
        <v>T215N-AULF</v>
      </c>
    </row>
    <row r="4035" spans="1:2" x14ac:dyDescent="0.25">
      <c r="A4035" t="str">
        <f>"T215NSULCSAFJ"</f>
        <v>T215NSULCSAFJ</v>
      </c>
      <c r="B4035" t="str">
        <f>"T215N-SULF"</f>
        <v>T215N-SULF</v>
      </c>
    </row>
    <row r="4036" spans="1:2" x14ac:dyDescent="0.25">
      <c r="A4036" t="str">
        <f>"T215NULCSAFJ"</f>
        <v>T215NULCSAFJ</v>
      </c>
      <c r="B4036" t="str">
        <f>"T215N-ULF"</f>
        <v>T215N-ULF</v>
      </c>
    </row>
    <row r="4037" spans="1:2" x14ac:dyDescent="0.25">
      <c r="A4037" t="str">
        <f>"T215PAULCSAFJ"</f>
        <v>T215PAULCSAFJ</v>
      </c>
      <c r="B4037" t="str">
        <f>"T215P-AULF"</f>
        <v>T215P-AULF</v>
      </c>
    </row>
    <row r="4038" spans="1:2" x14ac:dyDescent="0.25">
      <c r="A4038" t="str">
        <f>"T215PSULCSAFJ"</f>
        <v>T215PSULCSAFJ</v>
      </c>
      <c r="B4038" t="str">
        <f>"T215P-SULF"</f>
        <v>T215P-SULF</v>
      </c>
    </row>
    <row r="4039" spans="1:2" x14ac:dyDescent="0.25">
      <c r="A4039" t="str">
        <f>"T215PULCSAFJ"</f>
        <v>T215PULCSAFJ</v>
      </c>
      <c r="B4039" t="str">
        <f>"T215P-ULF"</f>
        <v>T215P-ULF</v>
      </c>
    </row>
    <row r="4040" spans="1:2" x14ac:dyDescent="0.25">
      <c r="A4040" t="str">
        <f>"T215RAULCSAFJ"</f>
        <v>T215RAULCSAFJ</v>
      </c>
      <c r="B4040" t="str">
        <f>"T215R-AULF"</f>
        <v>T215R-AULF</v>
      </c>
    </row>
    <row r="4041" spans="1:2" x14ac:dyDescent="0.25">
      <c r="A4041" t="str">
        <f>"T215RSULCSAFJ"</f>
        <v>T215RSULCSAFJ</v>
      </c>
      <c r="B4041" t="str">
        <f>"T215R-SULF"</f>
        <v>T215R-SULF</v>
      </c>
    </row>
    <row r="4042" spans="1:2" x14ac:dyDescent="0.25">
      <c r="A4042" t="str">
        <f>"T215RULCSAFJ"</f>
        <v>T215RULCSAFJ</v>
      </c>
      <c r="B4042" t="str">
        <f>"T215R-ULF"</f>
        <v>T215R-ULF</v>
      </c>
    </row>
    <row r="4043" spans="1:2" x14ac:dyDescent="0.25">
      <c r="A4043" t="str">
        <f>"T215SAULCSAFJ"</f>
        <v>T215SAULCSAFJ</v>
      </c>
      <c r="B4043" t="str">
        <f>"T215S-AULF"</f>
        <v>T215S-AULF</v>
      </c>
    </row>
    <row r="4044" spans="1:2" x14ac:dyDescent="0.25">
      <c r="A4044" t="str">
        <f>"T215SSULCSAFJ"</f>
        <v>T215SSULCSAFJ</v>
      </c>
      <c r="B4044" t="str">
        <f>"T215S-SULF"</f>
        <v>T215S-SULF</v>
      </c>
    </row>
    <row r="4045" spans="1:2" x14ac:dyDescent="0.25">
      <c r="A4045" t="str">
        <f>"T215SULCSAFJ"</f>
        <v>T215SULCSAFJ</v>
      </c>
      <c r="B4045" t="str">
        <f>"T215S-ULF"</f>
        <v>T215S-ULF</v>
      </c>
    </row>
    <row r="4046" spans="1:2" x14ac:dyDescent="0.25">
      <c r="A4046" t="str">
        <f>"T215TAULCSAFJ"</f>
        <v>T215TAULCSAFJ</v>
      </c>
      <c r="B4046" t="str">
        <f>"T215T-AULF"</f>
        <v>T215T-AULF</v>
      </c>
    </row>
    <row r="4047" spans="1:2" x14ac:dyDescent="0.25">
      <c r="A4047" t="str">
        <f>"T215TSULCSAFJ"</f>
        <v>T215TSULCSAFJ</v>
      </c>
      <c r="B4047" t="str">
        <f>"T215T-SULF"</f>
        <v>T215T-SULF</v>
      </c>
    </row>
    <row r="4048" spans="1:2" x14ac:dyDescent="0.25">
      <c r="A4048" t="str">
        <f>"T215TULCSAFJ"</f>
        <v>T215TULCSAFJ</v>
      </c>
      <c r="B4048" t="str">
        <f>"T215T-ULF"</f>
        <v>T215T-ULF</v>
      </c>
    </row>
    <row r="4049" spans="1:2" x14ac:dyDescent="0.25">
      <c r="A4049" t="str">
        <f>"T315KAULCSAFJ"</f>
        <v>T315KAULCSAFJ</v>
      </c>
      <c r="B4049" t="str">
        <f>"T315K-AULF"</f>
        <v>T315K-AULF</v>
      </c>
    </row>
    <row r="4050" spans="1:2" x14ac:dyDescent="0.25">
      <c r="A4050" t="str">
        <f>"T315KSULCSAFJ"</f>
        <v>T315KSULCSAFJ</v>
      </c>
      <c r="B4050" t="str">
        <f>"T315K-SULF"</f>
        <v>T315K-SULF</v>
      </c>
    </row>
    <row r="4051" spans="1:2" x14ac:dyDescent="0.25">
      <c r="A4051" t="str">
        <f>"T315KULCSAFJ"</f>
        <v>T315KULCSAFJ</v>
      </c>
      <c r="B4051" t="str">
        <f>"T315K-ULF"</f>
        <v>T315K-ULF</v>
      </c>
    </row>
    <row r="4052" spans="1:2" x14ac:dyDescent="0.25">
      <c r="A4052" t="str">
        <f>"T315NAULCSAFJ"</f>
        <v>T315NAULCSAFJ</v>
      </c>
      <c r="B4052" t="str">
        <f>"T315N-AULF"</f>
        <v>T315N-AULF</v>
      </c>
    </row>
    <row r="4053" spans="1:2" x14ac:dyDescent="0.25">
      <c r="A4053" t="str">
        <f>"T315NSULCSAFJ"</f>
        <v>T315NSULCSAFJ</v>
      </c>
      <c r="B4053" t="str">
        <f>"T315N-SULF"</f>
        <v>T315N-SULF</v>
      </c>
    </row>
    <row r="4054" spans="1:2" x14ac:dyDescent="0.25">
      <c r="A4054" t="str">
        <f>"T315N-ULF"</f>
        <v>T315N-ULF</v>
      </c>
      <c r="B4054" t="str">
        <f>"T315N-ULF"</f>
        <v>T315N-ULF</v>
      </c>
    </row>
    <row r="4055" spans="1:2" x14ac:dyDescent="0.25">
      <c r="A4055" t="str">
        <f>"T315PAULCSAFJ"</f>
        <v>T315PAULCSAFJ</v>
      </c>
      <c r="B4055" t="str">
        <f>"T315P-AULF"</f>
        <v>T315P-AULF</v>
      </c>
    </row>
    <row r="4056" spans="1:2" x14ac:dyDescent="0.25">
      <c r="A4056" t="str">
        <f>"T315P-SULF"</f>
        <v>T315P-SULF</v>
      </c>
      <c r="B4056" t="str">
        <f>"T315P-SULF"</f>
        <v>T315P-SULF</v>
      </c>
    </row>
    <row r="4057" spans="1:2" x14ac:dyDescent="0.25">
      <c r="A4057" t="str">
        <f>"T315PULCSAFJ"</f>
        <v>T315PULCSAFJ</v>
      </c>
      <c r="B4057" t="str">
        <f>"T315P-ULF"</f>
        <v>T315P-ULF</v>
      </c>
    </row>
    <row r="4058" spans="1:2" x14ac:dyDescent="0.25">
      <c r="A4058" t="str">
        <f>"T415KAULCSAFJ"</f>
        <v>T415KAULCSAFJ</v>
      </c>
      <c r="B4058" t="str">
        <f>"T415K-AULF"</f>
        <v>T415K-AULF</v>
      </c>
    </row>
    <row r="4059" spans="1:2" x14ac:dyDescent="0.25">
      <c r="A4059" t="str">
        <f>"T415KSULCSAFJ"</f>
        <v>T415KSULCSAFJ</v>
      </c>
      <c r="B4059" t="str">
        <f>"T415K-SULF"</f>
        <v>T415K-SULF</v>
      </c>
    </row>
    <row r="4060" spans="1:2" x14ac:dyDescent="0.25">
      <c r="A4060" t="str">
        <f>"T415NAULCSAFJ"</f>
        <v>T415NAULCSAFJ</v>
      </c>
      <c r="B4060" t="str">
        <f>"T415N-AULF"</f>
        <v>T415N-AULF</v>
      </c>
    </row>
    <row r="4061" spans="1:2" x14ac:dyDescent="0.25">
      <c r="A4061" t="str">
        <f>"T415NSULCSAFJ"</f>
        <v>T415NSULCSAFJ</v>
      </c>
      <c r="B4061" t="str">
        <f>"T415N-SULF"</f>
        <v>T415N-SULF</v>
      </c>
    </row>
    <row r="4062" spans="1:2" x14ac:dyDescent="0.25">
      <c r="A4062" t="str">
        <f>"T415NULCSAFJ"</f>
        <v>T415NULCSAFJ</v>
      </c>
      <c r="B4062" t="str">
        <f>"T415N-ULF"</f>
        <v>T415N-ULF</v>
      </c>
    </row>
    <row r="4063" spans="1:2" x14ac:dyDescent="0.25">
      <c r="A4063" t="str">
        <f>"T415PAULCSAFJ"</f>
        <v>T415PAULCSAFJ</v>
      </c>
      <c r="B4063" t="str">
        <f>"T415P-AULF"</f>
        <v>T415P-AULF</v>
      </c>
    </row>
    <row r="4064" spans="1:2" x14ac:dyDescent="0.25">
      <c r="A4064" t="str">
        <f>"TB110F-ULF"</f>
        <v>TB110F-ULF</v>
      </c>
      <c r="B4064" t="str">
        <f>"TB110F-ULF"</f>
        <v>TB110F-ULF</v>
      </c>
    </row>
    <row r="4065" spans="1:2" x14ac:dyDescent="0.25">
      <c r="A4065" t="str">
        <f>"TB115D-SULF"</f>
        <v>TB115D-SULF</v>
      </c>
      <c r="B4065" t="str">
        <f>"TB115D-SULF"</f>
        <v>TB115D-SULF</v>
      </c>
    </row>
    <row r="4066" spans="1:2" x14ac:dyDescent="0.25">
      <c r="A4066" t="str">
        <f>"TB115D-ULF"</f>
        <v>TB115D-ULF</v>
      </c>
      <c r="B4066" t="str">
        <f>"TB115D-ULF"</f>
        <v>TB115D-ULF</v>
      </c>
    </row>
    <row r="4067" spans="1:2" x14ac:dyDescent="0.25">
      <c r="A4067" t="str">
        <f>"TBP110F-F"</f>
        <v>TBP110F-F</v>
      </c>
      <c r="B4067" t="str">
        <f>"WDB111380F"</f>
        <v>WDB111380F</v>
      </c>
    </row>
    <row r="4068" spans="1:2" x14ac:dyDescent="0.25">
      <c r="A4068" t="str">
        <f>"TC115A-F"</f>
        <v>TC115A-F</v>
      </c>
      <c r="B4068" t="str">
        <f>"TC115A-F"</f>
        <v>TC115A-F</v>
      </c>
    </row>
    <row r="4069" spans="1:2" x14ac:dyDescent="0.25">
      <c r="A4069" t="str">
        <f>"TC215S-F"</f>
        <v>TC215S-F</v>
      </c>
      <c r="B4069" t="str">
        <f>"WD131482F"</f>
        <v>WD131482F</v>
      </c>
    </row>
    <row r="4070" spans="1:2" x14ac:dyDescent="0.25">
      <c r="A4070" t="str">
        <f>"TD215K-ULF"</f>
        <v>TD215K-ULF</v>
      </c>
      <c r="B4070" t="str">
        <f>"TD215K-ULF"</f>
        <v>TD215K-ULF</v>
      </c>
    </row>
    <row r="4071" spans="1:2" x14ac:dyDescent="0.25">
      <c r="A4071" t="str">
        <f>"TD215P-ULF"</f>
        <v>TD215P-ULF</v>
      </c>
      <c r="B4071" t="str">
        <f>"TD215P-ULF"</f>
        <v>TD215P-ULF</v>
      </c>
    </row>
    <row r="4072" spans="1:2" x14ac:dyDescent="0.25">
      <c r="A4072" t="str">
        <f>"TP115A-ULF"</f>
        <v>TP115A-ULF</v>
      </c>
      <c r="B4072" t="str">
        <f>"TP115A-ULF"</f>
        <v>TP115A-ULF</v>
      </c>
    </row>
    <row r="4073" spans="1:2" x14ac:dyDescent="0.25">
      <c r="A4073" t="str">
        <f>"TP115D-ULF"</f>
        <v>TP115D-ULF</v>
      </c>
      <c r="B4073" t="str">
        <f>"TP115D-ULF"</f>
        <v>TP115D-ULF</v>
      </c>
    </row>
    <row r="4074" spans="1:2" x14ac:dyDescent="0.25">
      <c r="A4074" t="str">
        <f>"TP115E-ULF"</f>
        <v>TP115E-ULF</v>
      </c>
      <c r="B4074" t="str">
        <f>"TP115E-ULF"</f>
        <v>TP115E-ULF</v>
      </c>
    </row>
    <row r="4075" spans="1:2" x14ac:dyDescent="0.25">
      <c r="A4075" t="str">
        <f>"TP115F-SULF"</f>
        <v>TP115F-SULF</v>
      </c>
      <c r="B4075" t="str">
        <f>"TP115F-SULF"</f>
        <v>TP115F-SULF</v>
      </c>
    </row>
    <row r="4076" spans="1:2" x14ac:dyDescent="0.25">
      <c r="A4076" t="str">
        <f>"TP115F-ULF"</f>
        <v>TP115F-ULF</v>
      </c>
      <c r="B4076" t="str">
        <f>"TP115F-ULF"</f>
        <v>TP115F-ULF</v>
      </c>
    </row>
    <row r="4077" spans="1:2" x14ac:dyDescent="0.25">
      <c r="A4077" t="str">
        <f>"TP115G-SULF"</f>
        <v>TP115G-SULF</v>
      </c>
      <c r="B4077" t="str">
        <f>"TP115G-SULF"</f>
        <v>TP115G-SULF</v>
      </c>
    </row>
    <row r="4078" spans="1:2" x14ac:dyDescent="0.25">
      <c r="A4078" t="str">
        <f>"TP115GULCSAFJ"</f>
        <v>TP115GULCSAFJ</v>
      </c>
      <c r="B4078" t="str">
        <f>"TP115G-ULF"</f>
        <v>TP115G-ULF</v>
      </c>
    </row>
    <row r="4079" spans="1:2" x14ac:dyDescent="0.25">
      <c r="A4079" t="str">
        <f>"TP115H-SULF"</f>
        <v>TP115H-SULF</v>
      </c>
      <c r="B4079" t="str">
        <f>"TP115H-SULF"</f>
        <v>TP115H-SULF</v>
      </c>
    </row>
    <row r="4080" spans="1:2" x14ac:dyDescent="0.25">
      <c r="A4080" t="str">
        <f>"TP115H-ULF"</f>
        <v>TP115H-ULF</v>
      </c>
      <c r="B4080" t="str">
        <f>"TP115H-ULF"</f>
        <v>TP115H-ULF</v>
      </c>
    </row>
    <row r="4081" spans="1:2" x14ac:dyDescent="0.25">
      <c r="A4081" t="str">
        <f>"TP215N-ULF"</f>
        <v>TP215N-ULF</v>
      </c>
      <c r="B4081" t="str">
        <f>"TP215N-ULF"</f>
        <v>TP215N-ULF</v>
      </c>
    </row>
    <row r="4082" spans="1:2" x14ac:dyDescent="0.25">
      <c r="A4082" t="str">
        <f>"TP215P-ULF"</f>
        <v>TP215P-ULF</v>
      </c>
      <c r="B4082" t="str">
        <f>"TP215P-ULF"</f>
        <v>TP215P-ULF</v>
      </c>
    </row>
    <row r="4083" spans="1:2" x14ac:dyDescent="0.25">
      <c r="A4083" t="str">
        <f>"TP215R-ULF"</f>
        <v>TP215R-ULF</v>
      </c>
      <c r="B4083" t="str">
        <f>"TP215R-ULF"</f>
        <v>TP215R-ULF</v>
      </c>
    </row>
    <row r="4084" spans="1:2" x14ac:dyDescent="0.25">
      <c r="A4084" t="str">
        <f>"TP215S-F"</f>
        <v>TP215S-F</v>
      </c>
      <c r="B4084" t="str">
        <f>"WD131480F"</f>
        <v>WD131480F</v>
      </c>
    </row>
    <row r="4085" spans="1:2" x14ac:dyDescent="0.25">
      <c r="A4085" t="str">
        <f>"TP215S-SULF"</f>
        <v>TP215S-SULF</v>
      </c>
      <c r="B4085" t="str">
        <f>"TP215S-SULF"</f>
        <v>TP215S-SULF</v>
      </c>
    </row>
    <row r="4086" spans="1:2" x14ac:dyDescent="0.25">
      <c r="A4086" t="str">
        <f>"TP215S-ULF"</f>
        <v>TP215S-ULF</v>
      </c>
      <c r="B4086" t="str">
        <f>"TP215S-ULF"</f>
        <v>TP215S-ULF</v>
      </c>
    </row>
    <row r="4087" spans="1:2" x14ac:dyDescent="0.25">
      <c r="A4087" t="str">
        <f>"TP215T-ULF"</f>
        <v>TP215T-ULF</v>
      </c>
      <c r="B4087" t="str">
        <f>"TP215T-ULF"</f>
        <v>TP215T-ULF</v>
      </c>
    </row>
    <row r="4088" spans="1:2" x14ac:dyDescent="0.25">
      <c r="A4088" t="str">
        <f>"TP2-4.5V"</f>
        <v>TP2-4.5V</v>
      </c>
      <c r="B4088" t="str">
        <f>"TP2-4.5V"</f>
        <v>TP2-4.5V</v>
      </c>
    </row>
    <row r="4089" spans="1:2" x14ac:dyDescent="0.25">
      <c r="A4089" t="str">
        <f>"TQ2-12V"</f>
        <v>TQ2-12V</v>
      </c>
      <c r="B4089" t="str">
        <f>"TQ2-12V"</f>
        <v>TQ2-12V</v>
      </c>
    </row>
    <row r="4090" spans="1:2" x14ac:dyDescent="0.25">
      <c r="A4090" t="str">
        <f>"TQ2-12V-3"</f>
        <v>TQ2-12V-3</v>
      </c>
      <c r="B4090" t="str">
        <f>"TQ2-12V-3"</f>
        <v>TQ2-12V-3</v>
      </c>
    </row>
    <row r="4091" spans="1:2" x14ac:dyDescent="0.25">
      <c r="A4091" t="str">
        <f>"TQ2-24V"</f>
        <v>TQ2-24V</v>
      </c>
      <c r="B4091" t="str">
        <f>"TQ2-24V"</f>
        <v>TQ2-24V</v>
      </c>
    </row>
    <row r="4092" spans="1:2" x14ac:dyDescent="0.25">
      <c r="A4092" t="str">
        <f>"TQ2-2M-12V"</f>
        <v>TQ2-2M-12V</v>
      </c>
      <c r="B4092" t="str">
        <f>"TQ2-2M-12V"</f>
        <v>TQ2-2M-12V</v>
      </c>
    </row>
    <row r="4093" spans="1:2" x14ac:dyDescent="0.25">
      <c r="A4093" t="str">
        <f>"TQ22M24ULCSAJ"</f>
        <v>TQ22M24ULCSAJ</v>
      </c>
      <c r="B4093" t="str">
        <f>"TQ2-2M-24V"</f>
        <v>TQ2-2M-24V</v>
      </c>
    </row>
    <row r="4094" spans="1:2" x14ac:dyDescent="0.25">
      <c r="A4094" t="str">
        <f>"TQ2-3V"</f>
        <v>TQ2-3V</v>
      </c>
      <c r="B4094" t="str">
        <f>"TQ2-3V"</f>
        <v>TQ2-3V</v>
      </c>
    </row>
    <row r="4095" spans="1:2" x14ac:dyDescent="0.25">
      <c r="A4095" t="str">
        <f>"TQ2-4.5V"</f>
        <v>TQ2-4.5V</v>
      </c>
      <c r="B4095" t="str">
        <f>"TQ2-4.5V"</f>
        <v>TQ2-4.5V</v>
      </c>
    </row>
    <row r="4096" spans="1:2" x14ac:dyDescent="0.25">
      <c r="A4096" t="str">
        <f>"TQ2-48V"</f>
        <v>TQ2-48V</v>
      </c>
      <c r="B4096" t="str">
        <f>"TQ2-48V"</f>
        <v>TQ2-48V</v>
      </c>
    </row>
    <row r="4097" spans="1:2" x14ac:dyDescent="0.25">
      <c r="A4097" t="str">
        <f>"TQ2-5V"</f>
        <v>TQ2-5V</v>
      </c>
      <c r="B4097" t="str">
        <f>"TQ2-5V"</f>
        <v>TQ2-5V</v>
      </c>
    </row>
    <row r="4098" spans="1:2" x14ac:dyDescent="0.25">
      <c r="A4098" t="str">
        <f>"TQ2-6V"</f>
        <v>TQ2-6V</v>
      </c>
      <c r="B4098" t="str">
        <f>"TQ2-6V"</f>
        <v>TQ2-6V</v>
      </c>
    </row>
    <row r="4099" spans="1:2" x14ac:dyDescent="0.25">
      <c r="A4099" t="str">
        <f>"TQ2-9V"</f>
        <v>TQ2-9V</v>
      </c>
      <c r="B4099" t="str">
        <f>"TQ2-9V"</f>
        <v>TQ2-9V</v>
      </c>
    </row>
    <row r="4100" spans="1:2" x14ac:dyDescent="0.25">
      <c r="A4100" t="str">
        <f>"TQ2H-5V"</f>
        <v>TQ2H-5V</v>
      </c>
      <c r="B4100" t="str">
        <f>"TQ2H-5V"</f>
        <v>TQ2H-5V</v>
      </c>
    </row>
    <row r="4101" spans="1:2" x14ac:dyDescent="0.25">
      <c r="A4101" t="str">
        <f>"TQ2-L-12V"</f>
        <v>TQ2-L-12V</v>
      </c>
      <c r="B4101" t="str">
        <f>"TQ2-L-12V"</f>
        <v>TQ2-L-12V</v>
      </c>
    </row>
    <row r="4102" spans="1:2" x14ac:dyDescent="0.25">
      <c r="A4102" t="str">
        <f>"TQ2-L2-12V"</f>
        <v>TQ2-L2-12V</v>
      </c>
      <c r="B4102" t="str">
        <f>"TQ2-L2-12V"</f>
        <v>TQ2-L2-12V</v>
      </c>
    </row>
    <row r="4103" spans="1:2" x14ac:dyDescent="0.25">
      <c r="A4103" t="str">
        <f>"TQ2-L2-24V"</f>
        <v>TQ2-L2-24V</v>
      </c>
      <c r="B4103" t="str">
        <f>"TQ2-L2-24V"</f>
        <v>TQ2-L2-24V</v>
      </c>
    </row>
    <row r="4104" spans="1:2" x14ac:dyDescent="0.25">
      <c r="A4104" t="str">
        <f>"TQ2-L2-3V"</f>
        <v>TQ2-L2-3V</v>
      </c>
      <c r="B4104" t="str">
        <f>"TQ2-L2-3V"</f>
        <v>TQ2-L2-3V</v>
      </c>
    </row>
    <row r="4105" spans="1:2" x14ac:dyDescent="0.25">
      <c r="A4105" t="str">
        <f>"TQ2-L2-4.5V"</f>
        <v>TQ2-L2-4.5V</v>
      </c>
      <c r="B4105" t="str">
        <f>"TQ2-L2-4.5V"</f>
        <v>TQ2-L2-4.5V</v>
      </c>
    </row>
    <row r="4106" spans="1:2" x14ac:dyDescent="0.25">
      <c r="A4106" t="str">
        <f>"TQ2-L-24V"</f>
        <v>TQ2-L-24V</v>
      </c>
      <c r="B4106" t="str">
        <f>"TQ2-L-24V"</f>
        <v>TQ2-L-24V</v>
      </c>
    </row>
    <row r="4107" spans="1:2" x14ac:dyDescent="0.25">
      <c r="A4107" t="str">
        <f>"TQ2-L2-5V"</f>
        <v>TQ2-L2-5V</v>
      </c>
      <c r="B4107" t="str">
        <f>"TQ2-L2-5V"</f>
        <v>TQ2-L2-5V</v>
      </c>
    </row>
    <row r="4108" spans="1:2" x14ac:dyDescent="0.25">
      <c r="A4108" t="str">
        <f>"TQ2-L2-6V"</f>
        <v>TQ2-L2-6V</v>
      </c>
      <c r="B4108" t="str">
        <f>"TQ2-L2-6V"</f>
        <v>TQ2-L2-6V</v>
      </c>
    </row>
    <row r="4109" spans="1:2" x14ac:dyDescent="0.25">
      <c r="A4109" t="str">
        <f>"TQ2-L2-9V"</f>
        <v>TQ2-L2-9V</v>
      </c>
      <c r="B4109" t="str">
        <f>"TQ2-L2-9V"</f>
        <v>TQ2-L2-9V</v>
      </c>
    </row>
    <row r="4110" spans="1:2" x14ac:dyDescent="0.25">
      <c r="A4110" t="str">
        <f>"TQ2-L-3V"</f>
        <v>TQ2-L-3V</v>
      </c>
      <c r="B4110" t="str">
        <f>"TQ2-L-3V"</f>
        <v>TQ2-L-3V</v>
      </c>
    </row>
    <row r="4111" spans="1:2" x14ac:dyDescent="0.25">
      <c r="A4111" t="str">
        <f>"TQ2-L-4.5V"</f>
        <v>TQ2-L-4.5V</v>
      </c>
      <c r="B4111" t="str">
        <f>"TQ2-L-4.5V"</f>
        <v>TQ2-L-4.5V</v>
      </c>
    </row>
    <row r="4112" spans="1:2" x14ac:dyDescent="0.25">
      <c r="A4112" t="str">
        <f>"TQ2-L-5V"</f>
        <v>TQ2-L-5V</v>
      </c>
      <c r="B4112" t="str">
        <f>"TQ2-L-5V"</f>
        <v>TQ2-L-5V</v>
      </c>
    </row>
    <row r="4113" spans="1:2" x14ac:dyDescent="0.25">
      <c r="A4113" t="str">
        <f>"TQ2-L-6V"</f>
        <v>TQ2-L-6V</v>
      </c>
      <c r="B4113" t="str">
        <f>"TQ2-L-6V"</f>
        <v>TQ2-L-6V</v>
      </c>
    </row>
    <row r="4114" spans="1:2" x14ac:dyDescent="0.25">
      <c r="A4114" t="str">
        <f>"TQ2-L-9V"</f>
        <v>TQ2-L-9V</v>
      </c>
      <c r="B4114" t="str">
        <f>"TQ2-L-9V"</f>
        <v>TQ2-L-9V</v>
      </c>
    </row>
    <row r="4115" spans="1:2" x14ac:dyDescent="0.25">
      <c r="A4115" t="str">
        <f>"TQ2SA1,5ULCSAJ"</f>
        <v>TQ2SA1,5ULCSAJ</v>
      </c>
      <c r="B4115" t="str">
        <f>"TQ2SA-1.5V"</f>
        <v>TQ2SA-1.5V</v>
      </c>
    </row>
    <row r="4116" spans="1:2" x14ac:dyDescent="0.25">
      <c r="A4116" t="str">
        <f>"TQ2SA12ULCSAJ"</f>
        <v>TQ2SA12ULCSAJ</v>
      </c>
      <c r="B4116" t="str">
        <f>"TQ2SA-12V"</f>
        <v>TQ2SA-12V</v>
      </c>
    </row>
    <row r="4117" spans="1:2" x14ac:dyDescent="0.25">
      <c r="A4117" t="str">
        <f>"TQ2SA-12V-Y"</f>
        <v>TQ2SA-12V-Y</v>
      </c>
      <c r="B4117" t="str">
        <f>"TQ2SA-12V-Y"</f>
        <v>TQ2SA-12V-Y</v>
      </c>
    </row>
    <row r="4118" spans="1:2" x14ac:dyDescent="0.25">
      <c r="A4118" t="str">
        <f>"TQ2SA12ZJ"</f>
        <v>TQ2SA12ZJ</v>
      </c>
      <c r="B4118" t="str">
        <f>"TQ2SA-12V-Z"</f>
        <v>TQ2SA-12V-Z</v>
      </c>
    </row>
    <row r="4119" spans="1:2" x14ac:dyDescent="0.25">
      <c r="A4119" t="str">
        <f>"TQ2SA24ULCSAJ"</f>
        <v>TQ2SA24ULCSAJ</v>
      </c>
      <c r="B4119" t="str">
        <f>"TQ2SA-24V"</f>
        <v>TQ2SA-24V</v>
      </c>
    </row>
    <row r="4120" spans="1:2" x14ac:dyDescent="0.25">
      <c r="A4120" t="str">
        <f>"TQ2SA-24V-Y"</f>
        <v>TQ2SA-24V-Y</v>
      </c>
      <c r="B4120" t="str">
        <f>"TQ2SA-24V-Y"</f>
        <v>TQ2SA-24V-Y</v>
      </c>
    </row>
    <row r="4121" spans="1:2" x14ac:dyDescent="0.25">
      <c r="A4121" t="str">
        <f>"TQ2SA24ZJ"</f>
        <v>TQ2SA24ZJ</v>
      </c>
      <c r="B4121" t="str">
        <f>"TQ2SA-24V-Z"</f>
        <v>TQ2SA-24V-Z</v>
      </c>
    </row>
    <row r="4122" spans="1:2" x14ac:dyDescent="0.25">
      <c r="A4122" t="str">
        <f>"TQ2SA3ULCSAJ"</f>
        <v>TQ2SA3ULCSAJ</v>
      </c>
      <c r="B4122" t="str">
        <f>"TQ2SA-3V"</f>
        <v>TQ2SA-3V</v>
      </c>
    </row>
    <row r="4123" spans="1:2" x14ac:dyDescent="0.25">
      <c r="A4123" t="str">
        <f>"TQ2SA3ZJ"</f>
        <v>TQ2SA3ZJ</v>
      </c>
      <c r="B4123" t="str">
        <f>"TQ2SA-3V-Z"</f>
        <v>TQ2SA-3V-Z</v>
      </c>
    </row>
    <row r="4124" spans="1:2" x14ac:dyDescent="0.25">
      <c r="A4124" t="str">
        <f>"TQ2SA4,5ULCSAJ"</f>
        <v>TQ2SA4,5ULCSAJ</v>
      </c>
      <c r="B4124" t="str">
        <f>"TQ2SA-4.5V"</f>
        <v>TQ2SA-4.5V</v>
      </c>
    </row>
    <row r="4125" spans="1:2" x14ac:dyDescent="0.25">
      <c r="A4125" t="str">
        <f>"TQ2SA4,5ZJ"</f>
        <v>TQ2SA4,5ZJ</v>
      </c>
      <c r="B4125" t="str">
        <f>"TQ2SA-4.5V-Z"</f>
        <v>TQ2SA-4.5V-Z</v>
      </c>
    </row>
    <row r="4126" spans="1:2" x14ac:dyDescent="0.25">
      <c r="A4126" t="str">
        <f>"TQ2SA48ULCSAJ"</f>
        <v>TQ2SA48ULCSAJ</v>
      </c>
      <c r="B4126" t="str">
        <f>"TQ2SA-48V"</f>
        <v>TQ2SA-48V</v>
      </c>
    </row>
    <row r="4127" spans="1:2" x14ac:dyDescent="0.25">
      <c r="A4127" t="str">
        <f>"TQ2SA48ZJ"</f>
        <v>TQ2SA48ZJ</v>
      </c>
      <c r="B4127" t="str">
        <f>"TQ2SA-48V-Z"</f>
        <v>TQ2SA-48V-Z</v>
      </c>
    </row>
    <row r="4128" spans="1:2" x14ac:dyDescent="0.25">
      <c r="A4128" t="str">
        <f>"TQ2SA5ULCSAJ"</f>
        <v>TQ2SA5ULCSAJ</v>
      </c>
      <c r="B4128" t="str">
        <f>"TQ2SA-5V"</f>
        <v>TQ2SA-5V</v>
      </c>
    </row>
    <row r="4129" spans="1:2" x14ac:dyDescent="0.25">
      <c r="A4129" t="str">
        <f>"TQ2SA-5V-Y"</f>
        <v>TQ2SA-5V-Y</v>
      </c>
      <c r="B4129" t="str">
        <f>"TQ2SA-5V-Y"</f>
        <v>TQ2SA-5V-Y</v>
      </c>
    </row>
    <row r="4130" spans="1:2" x14ac:dyDescent="0.25">
      <c r="A4130" t="str">
        <f>"TQ2SA5ZJ"</f>
        <v>TQ2SA5ZJ</v>
      </c>
      <c r="B4130" t="str">
        <f>"TQ2SA-5V-Z"</f>
        <v>TQ2SA-5V-Z</v>
      </c>
    </row>
    <row r="4131" spans="1:2" x14ac:dyDescent="0.25">
      <c r="A4131" t="str">
        <f>"TQ2SA6ULCSAJ"</f>
        <v>TQ2SA6ULCSAJ</v>
      </c>
      <c r="B4131" t="str">
        <f>"TQ2SA-6V"</f>
        <v>TQ2SA-6V</v>
      </c>
    </row>
    <row r="4132" spans="1:2" x14ac:dyDescent="0.25">
      <c r="A4132" t="str">
        <f>"TQ2SA-6V-Y"</f>
        <v>TQ2SA-6V-Y</v>
      </c>
      <c r="B4132" t="str">
        <f>"TQ2SA-6V-Y"</f>
        <v>TQ2SA-6V-Y</v>
      </c>
    </row>
    <row r="4133" spans="1:2" x14ac:dyDescent="0.25">
      <c r="A4133" t="str">
        <f>"TQ2SA6ZJ"</f>
        <v>TQ2SA6ZJ</v>
      </c>
      <c r="B4133" t="str">
        <f>"TQ2SA-6V-Z"</f>
        <v>TQ2SA-6V-Z</v>
      </c>
    </row>
    <row r="4134" spans="1:2" x14ac:dyDescent="0.25">
      <c r="A4134" t="str">
        <f>"TQ2SA9ULCSAJ"</f>
        <v>TQ2SA9ULCSAJ</v>
      </c>
      <c r="B4134" t="str">
        <f>"TQ2SA-9V"</f>
        <v>TQ2SA-9V</v>
      </c>
    </row>
    <row r="4135" spans="1:2" x14ac:dyDescent="0.25">
      <c r="A4135" t="str">
        <f>"TQ2SA9ZJ"</f>
        <v>TQ2SA9ZJ</v>
      </c>
      <c r="B4135" t="str">
        <f>"TQ2SA-9V-Z"</f>
        <v>TQ2SA-9V-Z</v>
      </c>
    </row>
    <row r="4136" spans="1:2" x14ac:dyDescent="0.25">
      <c r="A4136" t="str">
        <f>"TQ2SA-L-1,5V"</f>
        <v>TQ2SA-L-1,5V</v>
      </c>
      <c r="B4136" t="str">
        <f>"TQ2SA-L-1.5V"</f>
        <v>TQ2SA-L-1.5V</v>
      </c>
    </row>
    <row r="4137" spans="1:2" x14ac:dyDescent="0.25">
      <c r="A4137" t="str">
        <f>"TQ2SAL1,5ZJ"</f>
        <v>TQ2SAL1,5ZJ</v>
      </c>
      <c r="B4137" t="str">
        <f>"TQ2SA-L-1.5V-Z"</f>
        <v>TQ2SA-L-1.5V-Z</v>
      </c>
    </row>
    <row r="4138" spans="1:2" x14ac:dyDescent="0.25">
      <c r="A4138" t="str">
        <f>"TQ2SAL12ULCSAJ"</f>
        <v>TQ2SAL12ULCSAJ</v>
      </c>
      <c r="B4138" t="str">
        <f>"TQ2SA-L-12V"</f>
        <v>TQ2SA-L-12V</v>
      </c>
    </row>
    <row r="4139" spans="1:2" x14ac:dyDescent="0.25">
      <c r="A4139" t="str">
        <f>"TQ2SAL12ZJ"</f>
        <v>TQ2SAL12ZJ</v>
      </c>
      <c r="B4139" t="str">
        <f>"TQ2SA-L-12V-Z"</f>
        <v>TQ2SA-L-12V-Z</v>
      </c>
    </row>
    <row r="4140" spans="1:2" x14ac:dyDescent="0.25">
      <c r="A4140" t="str">
        <f>"TQ2SAL21,5ULCSAJ"</f>
        <v>TQ2SAL21,5ULCSAJ</v>
      </c>
      <c r="B4140" t="str">
        <f>"TQ2SA-L2-1.5V"</f>
        <v>TQ2SA-L2-1.5V</v>
      </c>
    </row>
    <row r="4141" spans="1:2" x14ac:dyDescent="0.25">
      <c r="A4141" t="str">
        <f>"TQ2SAL212ULCSAJ"</f>
        <v>TQ2SAL212ULCSAJ</v>
      </c>
      <c r="B4141" t="str">
        <f>"TQ2SA-L2-12V"</f>
        <v>TQ2SA-L2-12V</v>
      </c>
    </row>
    <row r="4142" spans="1:2" x14ac:dyDescent="0.25">
      <c r="A4142" t="str">
        <f>"TQ2SAL212ZJ"</f>
        <v>TQ2SAL212ZJ</v>
      </c>
      <c r="B4142" t="str">
        <f>"TQ2SA-L2-12V-Z"</f>
        <v>TQ2SA-L2-12V-Z</v>
      </c>
    </row>
    <row r="4143" spans="1:2" x14ac:dyDescent="0.25">
      <c r="A4143" t="str">
        <f>"TQ2SAL224ULCSAJ"</f>
        <v>TQ2SAL224ULCSAJ</v>
      </c>
      <c r="B4143" t="str">
        <f>"TQ2SA-L2-24V"</f>
        <v>TQ2SA-L2-24V</v>
      </c>
    </row>
    <row r="4144" spans="1:2" x14ac:dyDescent="0.25">
      <c r="A4144" t="str">
        <f>"TQ2SAL224ZJ"</f>
        <v>TQ2SAL224ZJ</v>
      </c>
      <c r="B4144" t="str">
        <f>"TQ2SA-L2-24V-Z"</f>
        <v>TQ2SA-L2-24V-Z</v>
      </c>
    </row>
    <row r="4145" spans="1:2" x14ac:dyDescent="0.25">
      <c r="A4145" t="str">
        <f>"TQ2SAL23ULCSAJ"</f>
        <v>TQ2SAL23ULCSAJ</v>
      </c>
      <c r="B4145" t="str">
        <f>"TQ2SA-L2-3V"</f>
        <v>TQ2SA-L2-3V</v>
      </c>
    </row>
    <row r="4146" spans="1:2" x14ac:dyDescent="0.25">
      <c r="A4146" t="str">
        <f>"TQ2SAL23ZJ"</f>
        <v>TQ2SAL23ZJ</v>
      </c>
      <c r="B4146" t="str">
        <f>"TQ2SA-L2-3V-Z"</f>
        <v>TQ2SA-L2-3V-Z</v>
      </c>
    </row>
    <row r="4147" spans="1:2" x14ac:dyDescent="0.25">
      <c r="A4147" t="str">
        <f>"TQ2SAL24,5ULCSAJ"</f>
        <v>TQ2SAL24,5ULCSAJ</v>
      </c>
      <c r="B4147" t="str">
        <f>"TQ2SA-L2-4.5V"</f>
        <v>TQ2SA-L2-4.5V</v>
      </c>
    </row>
    <row r="4148" spans="1:2" x14ac:dyDescent="0.25">
      <c r="A4148" t="str">
        <f>"TQ2SAL24,5ZJ"</f>
        <v>TQ2SAL24,5ZJ</v>
      </c>
      <c r="B4148" t="str">
        <f>"TQ2SA-L2-4.5V-Z"</f>
        <v>TQ2SA-L2-4.5V-Z</v>
      </c>
    </row>
    <row r="4149" spans="1:2" x14ac:dyDescent="0.25">
      <c r="A4149" t="str">
        <f>"TQ2SAL24ULCSAJ"</f>
        <v>TQ2SAL24ULCSAJ</v>
      </c>
      <c r="B4149" t="str">
        <f>"TQ2SA-L-24V"</f>
        <v>TQ2SA-L-24V</v>
      </c>
    </row>
    <row r="4150" spans="1:2" x14ac:dyDescent="0.25">
      <c r="A4150" t="str">
        <f>"TQ2SA-L-24V-Z"</f>
        <v>TQ2SA-L-24V-Z</v>
      </c>
      <c r="B4150" t="str">
        <f>"TQ2SA-L-24V-Z"</f>
        <v>TQ2SA-L-24V-Z</v>
      </c>
    </row>
    <row r="4151" spans="1:2" x14ac:dyDescent="0.25">
      <c r="A4151" t="str">
        <f>"TQ2SAL25ULCSAJ"</f>
        <v>TQ2SAL25ULCSAJ</v>
      </c>
      <c r="B4151" t="str">
        <f>"TQ2SA-L2-5V"</f>
        <v>TQ2SA-L2-5V</v>
      </c>
    </row>
    <row r="4152" spans="1:2" x14ac:dyDescent="0.25">
      <c r="A4152" t="str">
        <f>"TQ2SAL25ZJ"</f>
        <v>TQ2SAL25ZJ</v>
      </c>
      <c r="B4152" t="str">
        <f>"TQ2SA-L2-5V-Z"</f>
        <v>TQ2SA-L2-5V-Z</v>
      </c>
    </row>
    <row r="4153" spans="1:2" x14ac:dyDescent="0.25">
      <c r="A4153" t="str">
        <f>"TQ2SAL26ULCSAJ"</f>
        <v>TQ2SAL26ULCSAJ</v>
      </c>
      <c r="B4153" t="str">
        <f>"TQ2SA-L2-6V"</f>
        <v>TQ2SA-L2-6V</v>
      </c>
    </row>
    <row r="4154" spans="1:2" x14ac:dyDescent="0.25">
      <c r="A4154" t="str">
        <f>"TQ2SAL29ULCSAJ"</f>
        <v>TQ2SAL29ULCSAJ</v>
      </c>
      <c r="B4154" t="str">
        <f>"TQ2SA-L2-9V"</f>
        <v>TQ2SA-L2-9V</v>
      </c>
    </row>
    <row r="4155" spans="1:2" x14ac:dyDescent="0.25">
      <c r="A4155" t="str">
        <f>"TQ2SAL29ZJ"</f>
        <v>TQ2SAL29ZJ</v>
      </c>
      <c r="B4155" t="str">
        <f>"TQ2SA-L2-9V-Z"</f>
        <v>TQ2SA-L2-9V-Z</v>
      </c>
    </row>
    <row r="4156" spans="1:2" x14ac:dyDescent="0.25">
      <c r="A4156" t="str">
        <f>"TQ2SAL3ULCSAJ"</f>
        <v>TQ2SAL3ULCSAJ</v>
      </c>
      <c r="B4156" t="str">
        <f>"TQ2SA-L-3V"</f>
        <v>TQ2SA-L-3V</v>
      </c>
    </row>
    <row r="4157" spans="1:2" x14ac:dyDescent="0.25">
      <c r="A4157" t="str">
        <f>"TQ2SA-L-3V-Z"</f>
        <v>TQ2SA-L-3V-Z</v>
      </c>
      <c r="B4157" t="str">
        <f>"TQ2SA-L-3V-Z"</f>
        <v>TQ2SA-L-3V-Z</v>
      </c>
    </row>
    <row r="4158" spans="1:2" x14ac:dyDescent="0.25">
      <c r="A4158" t="str">
        <f>"TQ2SAL4,5ULCSAJ"</f>
        <v>TQ2SAL4,5ULCSAJ</v>
      </c>
      <c r="B4158" t="str">
        <f>"TQ2SA-L-4.5V"</f>
        <v>TQ2SA-L-4.5V</v>
      </c>
    </row>
    <row r="4159" spans="1:2" x14ac:dyDescent="0.25">
      <c r="A4159" t="str">
        <f>"TQ2SA-L-4.5V-Z"</f>
        <v>TQ2SA-L-4.5V-Z</v>
      </c>
      <c r="B4159" t="str">
        <f>"TQ2SA-L-4.5V-Z"</f>
        <v>TQ2SA-L-4.5V-Z</v>
      </c>
    </row>
    <row r="4160" spans="1:2" x14ac:dyDescent="0.25">
      <c r="A4160" t="str">
        <f>"TQ2SAL5ULCSAJ"</f>
        <v>TQ2SAL5ULCSAJ</v>
      </c>
      <c r="B4160" t="str">
        <f>"TQ2SA-L-5V"</f>
        <v>TQ2SA-L-5V</v>
      </c>
    </row>
    <row r="4161" spans="1:2" x14ac:dyDescent="0.25">
      <c r="A4161" t="str">
        <f>"TQ2SAL5ZJ"</f>
        <v>TQ2SAL5ZJ</v>
      </c>
      <c r="B4161" t="str">
        <f>"TQ2SA-L-5V-Z"</f>
        <v>TQ2SA-L-5V-Z</v>
      </c>
    </row>
    <row r="4162" spans="1:2" x14ac:dyDescent="0.25">
      <c r="A4162" t="str">
        <f>"TQ2SAL9ULCSAJ"</f>
        <v>TQ2SAL9ULCSAJ</v>
      </c>
      <c r="B4162" t="str">
        <f>"TQ2SA-L-9V"</f>
        <v>TQ2SA-L-9V</v>
      </c>
    </row>
    <row r="4163" spans="1:2" x14ac:dyDescent="0.25">
      <c r="A4163" t="str">
        <f>"TQ2SL-12V"</f>
        <v>TQ2SL-12V</v>
      </c>
      <c r="B4163" t="str">
        <f>"TQ2SL-12V"</f>
        <v>TQ2SL-12V</v>
      </c>
    </row>
    <row r="4164" spans="1:2" x14ac:dyDescent="0.25">
      <c r="A4164" t="str">
        <f>"TQ2SL12ZJ"</f>
        <v>TQ2SL12ZJ</v>
      </c>
      <c r="B4164" t="str">
        <f>"TQ2SL-12V-Z"</f>
        <v>TQ2SL-12V-Z</v>
      </c>
    </row>
    <row r="4165" spans="1:2" x14ac:dyDescent="0.25">
      <c r="A4165" t="str">
        <f>"TQ2SL-24V"</f>
        <v>TQ2SL-24V</v>
      </c>
      <c r="B4165" t="str">
        <f>"TQ2SL-24V"</f>
        <v>TQ2SL-24V</v>
      </c>
    </row>
    <row r="4166" spans="1:2" x14ac:dyDescent="0.25">
      <c r="A4166" t="str">
        <f>"TQ2SL4,5ZJ"</f>
        <v>TQ2SL4,5ZJ</v>
      </c>
      <c r="B4166" t="str">
        <f>"TQ2SL-4.5V-Z"</f>
        <v>TQ2SL-4.5V-Z</v>
      </c>
    </row>
    <row r="4167" spans="1:2" x14ac:dyDescent="0.25">
      <c r="A4167" t="str">
        <f>"TQ2SL5J"</f>
        <v>TQ2SL5J</v>
      </c>
      <c r="B4167" t="str">
        <f>"TQ2SL-5V"</f>
        <v>TQ2SL-5V</v>
      </c>
    </row>
    <row r="4168" spans="1:2" x14ac:dyDescent="0.25">
      <c r="A4168" t="str">
        <f>"TQ2SL5ZJ"</f>
        <v>TQ2SL5ZJ</v>
      </c>
      <c r="B4168" t="str">
        <f>"TQ2SL-5V-Z"</f>
        <v>TQ2SL-5V-Z</v>
      </c>
    </row>
    <row r="4169" spans="1:2" x14ac:dyDescent="0.25">
      <c r="A4169" t="str">
        <f>"TQ2SL6J"</f>
        <v>TQ2SL6J</v>
      </c>
      <c r="B4169" t="str">
        <f>"TQ2SL-6V"</f>
        <v>TQ2SL-6V</v>
      </c>
    </row>
    <row r="4170" spans="1:2" x14ac:dyDescent="0.25">
      <c r="A4170" t="str">
        <f>"TQ2SLL224J"</f>
        <v>TQ2SLL224J</v>
      </c>
      <c r="B4170" t="str">
        <f>"TQ2SL-L2-24V"</f>
        <v>TQ2SL-L2-24V</v>
      </c>
    </row>
    <row r="4171" spans="1:2" x14ac:dyDescent="0.25">
      <c r="A4171" t="str">
        <f>"TQ2SL-L2-3V-Z"</f>
        <v>TQ2SL-L2-3V-Z</v>
      </c>
      <c r="B4171" t="str">
        <f>"TQ2SL-L2-3V-Z"</f>
        <v>TQ2SL-L2-3V-Z</v>
      </c>
    </row>
    <row r="4172" spans="1:2" x14ac:dyDescent="0.25">
      <c r="A4172" t="str">
        <f>"TQ2SLL24,5J"</f>
        <v>TQ2SLL24,5J</v>
      </c>
      <c r="B4172" t="str">
        <f>"TQ2SL-L2-4.5V"</f>
        <v>TQ2SL-L2-4.5V</v>
      </c>
    </row>
    <row r="4173" spans="1:2" x14ac:dyDescent="0.25">
      <c r="A4173" t="str">
        <f>"TQ2SLL24,5ZJ"</f>
        <v>TQ2SLL24,5ZJ</v>
      </c>
      <c r="B4173" t="str">
        <f>"TQ2SL-L2-4.5V-Z"</f>
        <v>TQ2SL-L2-4.5V-Z</v>
      </c>
    </row>
    <row r="4174" spans="1:2" x14ac:dyDescent="0.25">
      <c r="A4174" t="str">
        <f>"TQ2SLL25J"</f>
        <v>TQ2SLL25J</v>
      </c>
      <c r="B4174" t="str">
        <f>"TQ2SL-L2-5V"</f>
        <v>TQ2SL-L2-5V</v>
      </c>
    </row>
    <row r="4175" spans="1:2" x14ac:dyDescent="0.25">
      <c r="A4175" t="str">
        <f>"TQ2SLL26J"</f>
        <v>TQ2SLL26J</v>
      </c>
      <c r="B4175" t="str">
        <f>"TQ2SL-L2-6V"</f>
        <v>TQ2SL-L2-6V</v>
      </c>
    </row>
    <row r="4176" spans="1:2" x14ac:dyDescent="0.25">
      <c r="A4176" t="str">
        <f>"TQ2SLL29J"</f>
        <v>TQ2SLL29J</v>
      </c>
      <c r="B4176" t="str">
        <f>"TQ2SL-L2-9V"</f>
        <v>TQ2SL-L2-9V</v>
      </c>
    </row>
    <row r="4177" spans="1:2" x14ac:dyDescent="0.25">
      <c r="A4177" t="str">
        <f>"TQ2SL-L-3V"</f>
        <v>TQ2SL-L-3V</v>
      </c>
      <c r="B4177" t="str">
        <f>"TQ2SL-L-3V"</f>
        <v>TQ2SL-L-3V</v>
      </c>
    </row>
    <row r="4178" spans="1:2" x14ac:dyDescent="0.25">
      <c r="A4178" t="str">
        <f>"TQ2SL-L-3V-Z"</f>
        <v>TQ2SL-L-3V-Z</v>
      </c>
      <c r="B4178" t="str">
        <f>"TQ2SL-L-3V-Z"</f>
        <v>TQ2SL-L-3V-Z</v>
      </c>
    </row>
    <row r="4179" spans="1:2" x14ac:dyDescent="0.25">
      <c r="A4179" t="str">
        <f>"TQ2SL-L-5V"</f>
        <v>TQ2SL-L-5V</v>
      </c>
      <c r="B4179" t="str">
        <f>"TQ2SL-L-5V"</f>
        <v>TQ2SL-L-5V</v>
      </c>
    </row>
    <row r="4180" spans="1:2" x14ac:dyDescent="0.25">
      <c r="A4180" t="str">
        <f>"TQ2SS12ULCSAJ"</f>
        <v>TQ2SS12ULCSAJ</v>
      </c>
      <c r="B4180" t="str">
        <f>"TQ2SS-12V"</f>
        <v>TQ2SS-12V</v>
      </c>
    </row>
    <row r="4181" spans="1:2" x14ac:dyDescent="0.25">
      <c r="A4181" t="str">
        <f>"TQ2SS3ZJ"</f>
        <v>TQ2SS3ZJ</v>
      </c>
      <c r="B4181" t="str">
        <f>"TQ2SS-3V-Z"</f>
        <v>TQ2SS-3V-Z</v>
      </c>
    </row>
    <row r="4182" spans="1:2" x14ac:dyDescent="0.25">
      <c r="A4182" t="str">
        <f>"TQ2SS5ULCSAJ"</f>
        <v>TQ2SS5ULCSAJ</v>
      </c>
      <c r="B4182" t="str">
        <f>"TQ2SS-5V"</f>
        <v>TQ2SS-5V</v>
      </c>
    </row>
    <row r="4183" spans="1:2" x14ac:dyDescent="0.25">
      <c r="A4183" t="str">
        <f>"TQ2SS-5V-Z"</f>
        <v>TQ2SS-5V-Z</v>
      </c>
      <c r="B4183" t="str">
        <f>"TQ2SS-5V-Z"</f>
        <v>TQ2SS-5V-Z</v>
      </c>
    </row>
    <row r="4184" spans="1:2" x14ac:dyDescent="0.25">
      <c r="A4184" t="str">
        <f>"TQ2SSL212ULCSAJ"</f>
        <v>TQ2SSL212ULCSAJ</v>
      </c>
      <c r="B4184" t="str">
        <f>"TQ2SS-L2-12V"</f>
        <v>TQ2SS-L2-12V</v>
      </c>
    </row>
    <row r="4185" spans="1:2" x14ac:dyDescent="0.25">
      <c r="A4185" t="str">
        <f>"TQ2SSL212ZJ"</f>
        <v>TQ2SSL212ZJ</v>
      </c>
      <c r="B4185" t="str">
        <f>"TQ2SS-L2-12V-Z"</f>
        <v>TQ2SS-L2-12V-Z</v>
      </c>
    </row>
    <row r="4186" spans="1:2" x14ac:dyDescent="0.25">
      <c r="A4186" t="str">
        <f>"TQ2SSL23ULCSAJ"</f>
        <v>TQ2SSL23ULCSAJ</v>
      </c>
      <c r="B4186" t="str">
        <f>"TQ2SS-L2-3V"</f>
        <v>TQ2SS-L2-3V</v>
      </c>
    </row>
    <row r="4187" spans="1:2" x14ac:dyDescent="0.25">
      <c r="A4187" t="str">
        <f>"TQ2SSL23ZJ"</f>
        <v>TQ2SSL23ZJ</v>
      </c>
      <c r="B4187" t="str">
        <f>"TQ2SS-L2-3V-Z"</f>
        <v>TQ2SS-L2-3V-Z</v>
      </c>
    </row>
    <row r="4188" spans="1:2" x14ac:dyDescent="0.25">
      <c r="A4188" t="str">
        <f>"TQ2SS-L-24V"</f>
        <v>TQ2SS-L-24V</v>
      </c>
      <c r="B4188" t="str">
        <f>"TQ2SS-L-24V"</f>
        <v>TQ2SS-L-24V</v>
      </c>
    </row>
    <row r="4189" spans="1:2" x14ac:dyDescent="0.25">
      <c r="A4189" t="str">
        <f>"TQ2SSL25ULCSAJ"</f>
        <v>TQ2SSL25ULCSAJ</v>
      </c>
      <c r="B4189" t="str">
        <f>"TQ2SS-L2-5V"</f>
        <v>TQ2SS-L2-5V</v>
      </c>
    </row>
    <row r="4190" spans="1:2" x14ac:dyDescent="0.25">
      <c r="A4190" t="str">
        <f>"TQ2SS-L2-5V-Z"</f>
        <v>TQ2SS-L2-5V-Z</v>
      </c>
      <c r="B4190" t="str">
        <f>"TQ2SS-L2-5V-Z"</f>
        <v>TQ2SS-L2-5V-Z</v>
      </c>
    </row>
    <row r="4191" spans="1:2" x14ac:dyDescent="0.25">
      <c r="A4191" t="str">
        <f>"TQ2SSL29ZJ"</f>
        <v>TQ2SSL29ZJ</v>
      </c>
      <c r="B4191" t="str">
        <f>"TQ2SS-L2-9V-Z"</f>
        <v>TQ2SS-L2-9V-Z</v>
      </c>
    </row>
    <row r="4192" spans="1:2" x14ac:dyDescent="0.25">
      <c r="A4192" t="str">
        <f>"TR115E-SBF"</f>
        <v>TR115E-SBF</v>
      </c>
      <c r="B4192" t="str">
        <f>"TR115E-SBF"</f>
        <v>TR115E-SBF</v>
      </c>
    </row>
    <row r="4193" spans="1:2" x14ac:dyDescent="0.25">
      <c r="A4193" t="str">
        <f>"TR215K-BULF"</f>
        <v>TR215K-BULF</v>
      </c>
      <c r="B4193" t="str">
        <f>"TR215K-BULF"</f>
        <v>TR215K-BULF</v>
      </c>
    </row>
    <row r="4194" spans="1:2" x14ac:dyDescent="0.25">
      <c r="A4194" t="str">
        <f>"TRP115H-WULF"</f>
        <v>TRP115H-WULF</v>
      </c>
      <c r="B4194" t="str">
        <f>"TRP115H-WULF"</f>
        <v>TRP115H-WULF</v>
      </c>
    </row>
    <row r="4195" spans="1:2" x14ac:dyDescent="0.25">
      <c r="A4195" t="str">
        <f>"TRP215K-BULF"</f>
        <v>TRP215K-BULF</v>
      </c>
      <c r="B4195" t="str">
        <f>"TRP215K-BULF"</f>
        <v>TRP215K-BULF</v>
      </c>
    </row>
    <row r="4196" spans="1:2" x14ac:dyDescent="0.25">
      <c r="A4196" t="str">
        <f>"TRP215K-SBULF"</f>
        <v>TRP215K-SBULF</v>
      </c>
      <c r="B4196" t="str">
        <f>"TRP215K-SBULF"</f>
        <v>TRP215K-SBULF</v>
      </c>
    </row>
    <row r="4197" spans="1:2" x14ac:dyDescent="0.25">
      <c r="A4197" t="str">
        <f>"TRP215K-SRULF"</f>
        <v>TRP215K-SRULF</v>
      </c>
      <c r="B4197" t="str">
        <f>"TRP215K-SRULF"</f>
        <v>TRP215K-SRULF</v>
      </c>
    </row>
    <row r="4198" spans="1:2" x14ac:dyDescent="0.25">
      <c r="A4198" t="str">
        <f>"TRP215P-BULF"</f>
        <v>TRP215P-BULF</v>
      </c>
      <c r="B4198" t="str">
        <f>"TRP215P-BULF"</f>
        <v>TRP215P-BULF</v>
      </c>
    </row>
    <row r="4199" spans="1:2" x14ac:dyDescent="0.25">
      <c r="A4199" t="str">
        <f>"TRP215S-BULF"</f>
        <v>TRP215S-BULF</v>
      </c>
      <c r="B4199" t="str">
        <f>"TRP215S-BULF"</f>
        <v>TRP215S-BULF</v>
      </c>
    </row>
    <row r="4200" spans="1:2" x14ac:dyDescent="0.25">
      <c r="A4200" t="str">
        <f>"TX21,5J"</f>
        <v>TX21,5J</v>
      </c>
      <c r="B4200" t="str">
        <f>"TX2-1.5V"</f>
        <v>TX2-1.5V</v>
      </c>
    </row>
    <row r="4201" spans="1:2" x14ac:dyDescent="0.25">
      <c r="A4201" t="str">
        <f>"TX212J"</f>
        <v>TX212J</v>
      </c>
      <c r="B4201" t="str">
        <f>"TX2-12V"</f>
        <v>TX2-12V</v>
      </c>
    </row>
    <row r="4202" spans="1:2" x14ac:dyDescent="0.25">
      <c r="A4202" t="str">
        <f>"TX2-12V-1"</f>
        <v>TX2-12V-1</v>
      </c>
      <c r="B4202" t="str">
        <f>"TX2-12V-1"</f>
        <v>TX2-12V-1</v>
      </c>
    </row>
    <row r="4203" spans="1:2" x14ac:dyDescent="0.25">
      <c r="A4203" t="str">
        <f>"TX2-12V-TH"</f>
        <v>TX2-12V-TH</v>
      </c>
      <c r="B4203" t="str">
        <f>"TX2-12V-TH"</f>
        <v>TX2-12V-TH</v>
      </c>
    </row>
    <row r="4204" spans="1:2" x14ac:dyDescent="0.25">
      <c r="A4204" t="str">
        <f>"TX224J"</f>
        <v>TX224J</v>
      </c>
      <c r="B4204" t="str">
        <f>"TX2-24V"</f>
        <v>TX2-24V</v>
      </c>
    </row>
    <row r="4205" spans="1:2" x14ac:dyDescent="0.25">
      <c r="A4205" t="str">
        <f>"TX2-24V-1"</f>
        <v>TX2-24V-1</v>
      </c>
      <c r="B4205" t="str">
        <f>"TX2-24V-1"</f>
        <v>TX2-24V-1</v>
      </c>
    </row>
    <row r="4206" spans="1:2" x14ac:dyDescent="0.25">
      <c r="A4206" t="str">
        <f>"TX2-24V-TH"</f>
        <v>TX2-24V-TH</v>
      </c>
      <c r="B4206" t="str">
        <f>"TX2-24V-TH"</f>
        <v>TX2-24V-TH</v>
      </c>
    </row>
    <row r="4207" spans="1:2" x14ac:dyDescent="0.25">
      <c r="A4207" t="str">
        <f>"TX23J"</f>
        <v>TX23J</v>
      </c>
      <c r="B4207" t="str">
        <f>"TX2-3V"</f>
        <v>TX2-3V</v>
      </c>
    </row>
    <row r="4208" spans="1:2" x14ac:dyDescent="0.25">
      <c r="A4208" t="str">
        <f>"TX2-3V-TH"</f>
        <v>TX2-3V-TH</v>
      </c>
      <c r="B4208" t="str">
        <f>"TX2-3V-TH"</f>
        <v>TX2-3V-TH</v>
      </c>
    </row>
    <row r="4209" spans="1:2" x14ac:dyDescent="0.25">
      <c r="A4209" t="str">
        <f>"TX24,5J"</f>
        <v>TX24,5J</v>
      </c>
      <c r="B4209" t="str">
        <f>"TX2-4.5V"</f>
        <v>TX2-4.5V</v>
      </c>
    </row>
    <row r="4210" spans="1:2" x14ac:dyDescent="0.25">
      <c r="A4210" t="str">
        <f>"TX2-4,5V-TH"</f>
        <v>TX2-4,5V-TH</v>
      </c>
      <c r="B4210" t="str">
        <f>"TX2-4.5V-TH"</f>
        <v>TX2-4.5V-TH</v>
      </c>
    </row>
    <row r="4211" spans="1:2" x14ac:dyDescent="0.25">
      <c r="A4211" t="str">
        <f>"TX248J"</f>
        <v>TX248J</v>
      </c>
      <c r="B4211" t="str">
        <f>"TX2-48V"</f>
        <v>TX2-48V</v>
      </c>
    </row>
    <row r="4212" spans="1:2" x14ac:dyDescent="0.25">
      <c r="A4212" t="str">
        <f>"TX2-48V-TH"</f>
        <v>TX2-48V-TH</v>
      </c>
      <c r="B4212" t="str">
        <f>"TX2-48V-TH"</f>
        <v>TX2-48V-TH</v>
      </c>
    </row>
    <row r="4213" spans="1:2" x14ac:dyDescent="0.25">
      <c r="A4213" t="str">
        <f>"TX25J"</f>
        <v>TX25J</v>
      </c>
      <c r="B4213" t="str">
        <f>"TX2-5V"</f>
        <v>TX2-5V</v>
      </c>
    </row>
    <row r="4214" spans="1:2" x14ac:dyDescent="0.25">
      <c r="A4214" t="str">
        <f>"TX2-5V-1"</f>
        <v>TX2-5V-1</v>
      </c>
      <c r="B4214" t="str">
        <f>"TX2-5V-1"</f>
        <v>TX2-5V-1</v>
      </c>
    </row>
    <row r="4215" spans="1:2" x14ac:dyDescent="0.25">
      <c r="A4215" t="str">
        <f>"TX26J"</f>
        <v>TX26J</v>
      </c>
      <c r="B4215" t="str">
        <f>"TX2-6V"</f>
        <v>TX2-6V</v>
      </c>
    </row>
    <row r="4216" spans="1:2" x14ac:dyDescent="0.25">
      <c r="A4216" t="str">
        <f>"TX29J"</f>
        <v>TX29J</v>
      </c>
      <c r="B4216" t="str">
        <f>"TX2-9V"</f>
        <v>TX2-9V</v>
      </c>
    </row>
    <row r="4217" spans="1:2" x14ac:dyDescent="0.25">
      <c r="A4217" t="str">
        <f>"TX2-L-1.5V"</f>
        <v>TX2-L-1.5V</v>
      </c>
      <c r="B4217" t="str">
        <f>"TX2-L-1.5V"</f>
        <v>TX2-L-1.5V</v>
      </c>
    </row>
    <row r="4218" spans="1:2" x14ac:dyDescent="0.25">
      <c r="A4218" t="str">
        <f>"TX2L12J"</f>
        <v>TX2L12J</v>
      </c>
      <c r="B4218" t="str">
        <f>"TX2-L-12V"</f>
        <v>TX2-L-12V</v>
      </c>
    </row>
    <row r="4219" spans="1:2" x14ac:dyDescent="0.25">
      <c r="A4219" t="str">
        <f>"TX2-L-12V-1"</f>
        <v>TX2-L-12V-1</v>
      </c>
      <c r="B4219" t="str">
        <f>"TX2-L-12V-1"</f>
        <v>TX2-L-12V-1</v>
      </c>
    </row>
    <row r="4220" spans="1:2" x14ac:dyDescent="0.25">
      <c r="A4220" t="str">
        <f>"TX2-L-12V-TH"</f>
        <v>TX2-L-12V-TH</v>
      </c>
      <c r="B4220" t="str">
        <f>"TX2-L-12V-TH"</f>
        <v>TX2-L-12V-TH</v>
      </c>
    </row>
    <row r="4221" spans="1:2" x14ac:dyDescent="0.25">
      <c r="A4221" t="str">
        <f>"TX2L21,5J"</f>
        <v>TX2L21,5J</v>
      </c>
      <c r="B4221" t="str">
        <f>"TX2-L2-1.5V"</f>
        <v>TX2-L2-1.5V</v>
      </c>
    </row>
    <row r="4222" spans="1:2" x14ac:dyDescent="0.25">
      <c r="A4222" t="str">
        <f>"TX2L212J"</f>
        <v>TX2L212J</v>
      </c>
      <c r="B4222" t="str">
        <f>"TX2-L2-12V"</f>
        <v>TX2-L2-12V</v>
      </c>
    </row>
    <row r="4223" spans="1:2" x14ac:dyDescent="0.25">
      <c r="A4223" t="str">
        <f>"TX2-L2-12V-1"</f>
        <v>TX2-L2-12V-1</v>
      </c>
      <c r="B4223" t="str">
        <f>"TX2-L2-12V-1"</f>
        <v>TX2-L2-12V-1</v>
      </c>
    </row>
    <row r="4224" spans="1:2" x14ac:dyDescent="0.25">
      <c r="A4224" t="str">
        <f>"TX2-L2-12V-TH"</f>
        <v>TX2-L2-12V-TH</v>
      </c>
      <c r="B4224" t="str">
        <f>"TX2-L2-12V-TH"</f>
        <v>TX2-L2-12V-TH</v>
      </c>
    </row>
    <row r="4225" spans="1:2" x14ac:dyDescent="0.25">
      <c r="A4225" t="str">
        <f>"TX2L224J"</f>
        <v>TX2L224J</v>
      </c>
      <c r="B4225" t="str">
        <f>"TX2-L2-24V"</f>
        <v>TX2-L2-24V</v>
      </c>
    </row>
    <row r="4226" spans="1:2" x14ac:dyDescent="0.25">
      <c r="A4226" t="str">
        <f>"TX2-L2-24V-TH"</f>
        <v>TX2-L2-24V-TH</v>
      </c>
      <c r="B4226" t="str">
        <f>"TX2-L2-24V-TH"</f>
        <v>TX2-L2-24V-TH</v>
      </c>
    </row>
    <row r="4227" spans="1:2" x14ac:dyDescent="0.25">
      <c r="A4227" t="str">
        <f>"TX2L23J"</f>
        <v>TX2L23J</v>
      </c>
      <c r="B4227" t="str">
        <f>"TX2-L2-3V"</f>
        <v>TX2-L2-3V</v>
      </c>
    </row>
    <row r="4228" spans="1:2" x14ac:dyDescent="0.25">
      <c r="A4228" t="str">
        <f>"TX2-L2-3V-TH"</f>
        <v>TX2-L2-3V-TH</v>
      </c>
      <c r="B4228" t="str">
        <f>"TX2-L2-3V-TH"</f>
        <v>TX2-L2-3V-TH</v>
      </c>
    </row>
    <row r="4229" spans="1:2" x14ac:dyDescent="0.25">
      <c r="A4229" t="str">
        <f>"TX2L24,5J"</f>
        <v>TX2L24,5J</v>
      </c>
      <c r="B4229" t="str">
        <f>"TX2-L2-4.5V"</f>
        <v>TX2-L2-4.5V</v>
      </c>
    </row>
    <row r="4230" spans="1:2" x14ac:dyDescent="0.25">
      <c r="A4230" t="str">
        <f>"TX2-L2-4.5V-TH"</f>
        <v>TX2-L2-4.5V-TH</v>
      </c>
      <c r="B4230" t="str">
        <f>"TX2-L2-4.5V-TH"</f>
        <v>TX2-L2-4.5V-TH</v>
      </c>
    </row>
    <row r="4231" spans="1:2" x14ac:dyDescent="0.25">
      <c r="A4231" t="str">
        <f>"TX2L24J"</f>
        <v>TX2L24J</v>
      </c>
      <c r="B4231" t="str">
        <f>"TX2-L-24V"</f>
        <v>TX2-L-24V</v>
      </c>
    </row>
    <row r="4232" spans="1:2" x14ac:dyDescent="0.25">
      <c r="A4232" t="str">
        <f>"TX2-L-24V-TH"</f>
        <v>TX2-L-24V-TH</v>
      </c>
      <c r="B4232" t="str">
        <f>"TX2-L-24V-TH"</f>
        <v>TX2-L-24V-TH</v>
      </c>
    </row>
    <row r="4233" spans="1:2" x14ac:dyDescent="0.25">
      <c r="A4233" t="str">
        <f>"TX2L25J"</f>
        <v>TX2L25J</v>
      </c>
      <c r="B4233" t="str">
        <f>"TX2-L2-5V"</f>
        <v>TX2-L2-5V</v>
      </c>
    </row>
    <row r="4234" spans="1:2" x14ac:dyDescent="0.25">
      <c r="A4234" t="str">
        <f>"TX2-L2-5V-1"</f>
        <v>TX2-L2-5V-1</v>
      </c>
      <c r="B4234" t="str">
        <f>"TX2-L2-5V-1"</f>
        <v>TX2-L2-5V-1</v>
      </c>
    </row>
    <row r="4235" spans="1:2" x14ac:dyDescent="0.25">
      <c r="A4235" t="str">
        <f>"TX2L26J"</f>
        <v>TX2L26J</v>
      </c>
      <c r="B4235" t="str">
        <f>"TX2-L2-6V"</f>
        <v>TX2-L2-6V</v>
      </c>
    </row>
    <row r="4236" spans="1:2" x14ac:dyDescent="0.25">
      <c r="A4236" t="str">
        <f>"TX2L29J"</f>
        <v>TX2L29J</v>
      </c>
      <c r="B4236" t="str">
        <f>"TX2-L2-9V"</f>
        <v>TX2-L2-9V</v>
      </c>
    </row>
    <row r="4237" spans="1:2" x14ac:dyDescent="0.25">
      <c r="A4237" t="str">
        <f>"TX2L3J"</f>
        <v>TX2L3J</v>
      </c>
      <c r="B4237" t="str">
        <f>"TX2-L-3V"</f>
        <v>TX2-L-3V</v>
      </c>
    </row>
    <row r="4238" spans="1:2" x14ac:dyDescent="0.25">
      <c r="A4238" t="str">
        <f>"TX2-L-3V-TH"</f>
        <v>TX2-L-3V-TH</v>
      </c>
      <c r="B4238" t="str">
        <f>"TX2-L-3V-TH"</f>
        <v>TX2-L-3V-TH</v>
      </c>
    </row>
    <row r="4239" spans="1:2" x14ac:dyDescent="0.25">
      <c r="A4239" t="str">
        <f>"TX2L4,5J"</f>
        <v>TX2L4,5J</v>
      </c>
      <c r="B4239" t="str">
        <f>"TX2-L-4.5V"</f>
        <v>TX2-L-4.5V</v>
      </c>
    </row>
    <row r="4240" spans="1:2" x14ac:dyDescent="0.25">
      <c r="A4240" t="str">
        <f>"TX2-L-4.5V-TH"</f>
        <v>TX2-L-4.5V-TH</v>
      </c>
      <c r="B4240" t="str">
        <f>"TX2-L-4.5V-TH"</f>
        <v>TX2-L-4.5V-TH</v>
      </c>
    </row>
    <row r="4241" spans="1:2" x14ac:dyDescent="0.25">
      <c r="A4241" t="str">
        <f>"TX2L5J"</f>
        <v>TX2L5J</v>
      </c>
      <c r="B4241" t="str">
        <f>"TX2-L-5V"</f>
        <v>TX2-L-5V</v>
      </c>
    </row>
    <row r="4242" spans="1:2" x14ac:dyDescent="0.25">
      <c r="A4242" t="str">
        <f>"TX2L6J"</f>
        <v>TX2L6J</v>
      </c>
      <c r="B4242" t="str">
        <f>"TX2-L-6V"</f>
        <v>TX2-L-6V</v>
      </c>
    </row>
    <row r="4243" spans="1:2" x14ac:dyDescent="0.25">
      <c r="A4243" t="str">
        <f>"TX2-L-9V"</f>
        <v>TX2-L-9V</v>
      </c>
      <c r="B4243" t="str">
        <f>"TX2-L-9V"</f>
        <v>TX2-L-9V</v>
      </c>
    </row>
    <row r="4244" spans="1:2" x14ac:dyDescent="0.25">
      <c r="A4244" t="str">
        <f>"TX2LT12J"</f>
        <v>TX2LT12J</v>
      </c>
      <c r="B4244" t="str">
        <f>"TX2-LT-12V"</f>
        <v>TX2-LT-12V</v>
      </c>
    </row>
    <row r="4245" spans="1:2" x14ac:dyDescent="0.25">
      <c r="A4245" t="str">
        <f>"TX2-LT-12V-TH"</f>
        <v>TX2-LT-12V-TH</v>
      </c>
      <c r="B4245" t="str">
        <f>"TX2-LT-12V-TH"</f>
        <v>TX2-LT-12V-TH</v>
      </c>
    </row>
    <row r="4246" spans="1:2" x14ac:dyDescent="0.25">
      <c r="A4246" t="str">
        <f>"TX2LT24J"</f>
        <v>TX2LT24J</v>
      </c>
      <c r="B4246" t="str">
        <f>"TX2-LT-24V"</f>
        <v>TX2-LT-24V</v>
      </c>
    </row>
    <row r="4247" spans="1:2" x14ac:dyDescent="0.25">
      <c r="A4247" t="str">
        <f>"TX2-LT-3V"</f>
        <v>TX2-LT-3V</v>
      </c>
      <c r="B4247" t="str">
        <f>"TX2-LT-3V"</f>
        <v>TX2-LT-3V</v>
      </c>
    </row>
    <row r="4248" spans="1:2" x14ac:dyDescent="0.25">
      <c r="A4248" t="str">
        <f>"TX2-LT-3V-TH"</f>
        <v>TX2-LT-3V-TH</v>
      </c>
      <c r="B4248" t="str">
        <f>"TX2-LT-3V-TH"</f>
        <v>TX2-LT-3V-TH</v>
      </c>
    </row>
    <row r="4249" spans="1:2" x14ac:dyDescent="0.25">
      <c r="A4249" t="str">
        <f>"TX2LT5J"</f>
        <v>TX2LT5J</v>
      </c>
      <c r="B4249" t="str">
        <f>"TX2-LT-5V"</f>
        <v>TX2-LT-5V</v>
      </c>
    </row>
    <row r="4250" spans="1:2" x14ac:dyDescent="0.25">
      <c r="A4250" t="str">
        <f>"TX2-LT-5V-1"</f>
        <v>TX2-LT-5V-1</v>
      </c>
      <c r="B4250" t="str">
        <f>"TX2-LT-5V-1"</f>
        <v>TX2-LT-5V-1</v>
      </c>
    </row>
    <row r="4251" spans="1:2" x14ac:dyDescent="0.25">
      <c r="A4251" t="str">
        <f>"TX2-LT-5V-TH"</f>
        <v>TX2-LT-5V-TH</v>
      </c>
      <c r="B4251" t="str">
        <f>"TX2-LT-5V-TH"</f>
        <v>TX2-LT-5V-TH</v>
      </c>
    </row>
    <row r="4252" spans="1:2" x14ac:dyDescent="0.25">
      <c r="A4252" t="str">
        <f>"TX2SA1,5J"</f>
        <v>TX2SA1,5J</v>
      </c>
      <c r="B4252" t="str">
        <f>"TX2SA-1.5V"</f>
        <v>TX2SA-1.5V</v>
      </c>
    </row>
    <row r="4253" spans="1:2" x14ac:dyDescent="0.25">
      <c r="A4253" t="str">
        <f>"TX2SA1,5ZJ"</f>
        <v>TX2SA1,5ZJ</v>
      </c>
      <c r="B4253" t="str">
        <f>"TX2SA-1.5V-Z"</f>
        <v>TX2SA-1.5V-Z</v>
      </c>
    </row>
    <row r="4254" spans="1:2" x14ac:dyDescent="0.25">
      <c r="A4254" t="str">
        <f>"TX2SA12J"</f>
        <v>TX2SA12J</v>
      </c>
      <c r="B4254" t="str">
        <f>"TX2SA-12V"</f>
        <v>TX2SA-12V</v>
      </c>
    </row>
    <row r="4255" spans="1:2" x14ac:dyDescent="0.25">
      <c r="A4255" t="str">
        <f>"TX2SA-12V-1"</f>
        <v>TX2SA-12V-1</v>
      </c>
      <c r="B4255" t="str">
        <f>"TX2SA-12V-1"</f>
        <v>TX2SA-12V-1</v>
      </c>
    </row>
    <row r="4256" spans="1:2" x14ac:dyDescent="0.25">
      <c r="A4256" t="str">
        <f>"TX2SA-12V-1-Z"</f>
        <v>TX2SA-12V-1-Z</v>
      </c>
      <c r="B4256" t="str">
        <f>"TX2SA-12V-1-Z"</f>
        <v>TX2SA-12V-1-Z</v>
      </c>
    </row>
    <row r="4257" spans="1:2" x14ac:dyDescent="0.25">
      <c r="A4257" t="str">
        <f>"TX2SA-12V-TH"</f>
        <v>TX2SA-12V-TH</v>
      </c>
      <c r="B4257" t="str">
        <f>"TX2SA-12V-TH"</f>
        <v>TX2SA-12V-TH</v>
      </c>
    </row>
    <row r="4258" spans="1:2" x14ac:dyDescent="0.25">
      <c r="A4258" t="str">
        <f>"TX2SA-12V-TH-Y"</f>
        <v>TX2SA-12V-TH-Y</v>
      </c>
      <c r="B4258" t="str">
        <f>"TX2SA-12V-TH-Y"</f>
        <v>TX2SA-12V-TH-Y</v>
      </c>
    </row>
    <row r="4259" spans="1:2" x14ac:dyDescent="0.25">
      <c r="A4259" t="str">
        <f>"TX2SA-12V-TH-Z"</f>
        <v>TX2SA-12V-TH-Z</v>
      </c>
      <c r="B4259" t="str">
        <f>"TX2SA-12V-TH-Z"</f>
        <v>TX2SA-12V-TH-Z</v>
      </c>
    </row>
    <row r="4260" spans="1:2" x14ac:dyDescent="0.25">
      <c r="A4260" t="str">
        <f>"TX2SA-12V-Y"</f>
        <v>TX2SA-12V-Y</v>
      </c>
      <c r="B4260" t="str">
        <f>"TX2SA-12V-Y"</f>
        <v>TX2SA-12V-Y</v>
      </c>
    </row>
    <row r="4261" spans="1:2" x14ac:dyDescent="0.25">
      <c r="A4261" t="str">
        <f>"TX2SA12ZJ"</f>
        <v>TX2SA12ZJ</v>
      </c>
      <c r="B4261" t="str">
        <f>"TX2SA-12V-Z"</f>
        <v>TX2SA-12V-Z</v>
      </c>
    </row>
    <row r="4262" spans="1:2" x14ac:dyDescent="0.25">
      <c r="A4262" t="str">
        <f>"TX2SA24J"</f>
        <v>TX2SA24J</v>
      </c>
      <c r="B4262" t="str">
        <f>"TX2SA-24V"</f>
        <v>TX2SA-24V</v>
      </c>
    </row>
    <row r="4263" spans="1:2" x14ac:dyDescent="0.25">
      <c r="A4263" t="str">
        <f>"TX2SA-24V-1"</f>
        <v>TX2SA-24V-1</v>
      </c>
      <c r="B4263" t="str">
        <f>"TX2SA-24V-1"</f>
        <v>TX2SA-24V-1</v>
      </c>
    </row>
    <row r="4264" spans="1:2" x14ac:dyDescent="0.25">
      <c r="A4264" t="str">
        <f>"TX2SA-24V-1-X"</f>
        <v>TX2SA-24V-1-X</v>
      </c>
      <c r="B4264" t="str">
        <f>" TX2SA-24V-1-X"</f>
        <v xml:space="preserve"> TX2SA-24V-1-X</v>
      </c>
    </row>
    <row r="4265" spans="1:2" x14ac:dyDescent="0.25">
      <c r="A4265" t="str">
        <f>"TX2SA-24V-1-Z"</f>
        <v>TX2SA-24V-1-Z</v>
      </c>
      <c r="B4265" t="str">
        <f>" TX2SA-24V-1-Z"</f>
        <v xml:space="preserve"> TX2SA-24V-1-Z</v>
      </c>
    </row>
    <row r="4266" spans="1:2" x14ac:dyDescent="0.25">
      <c r="A4266" t="str">
        <f>"TX2SA-24V-TH"</f>
        <v>TX2SA-24V-TH</v>
      </c>
      <c r="B4266" t="str">
        <f>"TX2SA-24V-TH"</f>
        <v>TX2SA-24V-TH</v>
      </c>
    </row>
    <row r="4267" spans="1:2" x14ac:dyDescent="0.25">
      <c r="A4267" t="str">
        <f>"TX2SA-24V-TH-Z"</f>
        <v>TX2SA-24V-TH-Z</v>
      </c>
      <c r="B4267" t="str">
        <f>"TX2SA-24V-TH-Z"</f>
        <v>TX2SA-24V-TH-Z</v>
      </c>
    </row>
    <row r="4268" spans="1:2" x14ac:dyDescent="0.25">
      <c r="A4268" t="str">
        <f>"TX2SA-24V-Y"</f>
        <v>TX2SA-24V-Y</v>
      </c>
      <c r="B4268" t="str">
        <f>"TX2SA-24V-Y"</f>
        <v>TX2SA-24V-Y</v>
      </c>
    </row>
    <row r="4269" spans="1:2" x14ac:dyDescent="0.25">
      <c r="A4269" t="str">
        <f>"TX2SA24ZJ"</f>
        <v>TX2SA24ZJ</v>
      </c>
      <c r="B4269" t="str">
        <f>"TX2SA-24V-Z"</f>
        <v>TX2SA-24V-Z</v>
      </c>
    </row>
    <row r="4270" spans="1:2" x14ac:dyDescent="0.25">
      <c r="A4270" t="str">
        <f>"TX2SA3J"</f>
        <v>TX2SA3J</v>
      </c>
      <c r="B4270" t="str">
        <f>"TX2SA-3V"</f>
        <v>TX2SA-3V</v>
      </c>
    </row>
    <row r="4271" spans="1:2" x14ac:dyDescent="0.25">
      <c r="A4271" t="str">
        <f>"TX2SA-3V-TH"</f>
        <v>TX2SA-3V-TH</v>
      </c>
      <c r="B4271" t="str">
        <f>"TX2SA-3V-TH"</f>
        <v>TX2SA-3V-TH</v>
      </c>
    </row>
    <row r="4272" spans="1:2" x14ac:dyDescent="0.25">
      <c r="A4272" t="str">
        <f>"TX2SA-3V-TH-Z"</f>
        <v>TX2SA-3V-TH-Z</v>
      </c>
      <c r="B4272" t="str">
        <f>"TX2SA-3V-TH-Z"</f>
        <v>TX2SA-3V-TH-Z</v>
      </c>
    </row>
    <row r="4273" spans="1:2" x14ac:dyDescent="0.25">
      <c r="A4273" t="str">
        <f>"TX2SA3ZJ"</f>
        <v>TX2SA3ZJ</v>
      </c>
      <c r="B4273" t="str">
        <f>"TX2SA-3V-Z"</f>
        <v>TX2SA-3V-Z</v>
      </c>
    </row>
    <row r="4274" spans="1:2" x14ac:dyDescent="0.25">
      <c r="A4274" t="str">
        <f>"TX2SA4,5J"</f>
        <v>TX2SA4,5J</v>
      </c>
      <c r="B4274" t="str">
        <f>"TX2SA-4.5V"</f>
        <v>TX2SA-4.5V</v>
      </c>
    </row>
    <row r="4275" spans="1:2" x14ac:dyDescent="0.25">
      <c r="A4275" t="str">
        <f>"TX2SA-4,5V-TH"</f>
        <v>TX2SA-4,5V-TH</v>
      </c>
      <c r="B4275" t="str">
        <f>"TX2SA-4.5V-TH"</f>
        <v>TX2SA-4.5V-TH</v>
      </c>
    </row>
    <row r="4276" spans="1:2" x14ac:dyDescent="0.25">
      <c r="A4276" t="str">
        <f>"TX2SA4,5ZJ"</f>
        <v>TX2SA4,5ZJ</v>
      </c>
      <c r="B4276" t="str">
        <f>"TX2SA-4.5V-Z"</f>
        <v>TX2SA-4.5V-Z</v>
      </c>
    </row>
    <row r="4277" spans="1:2" x14ac:dyDescent="0.25">
      <c r="A4277" t="str">
        <f>"TX2SA-4.5V-1"</f>
        <v>TX2SA-4.5V-1</v>
      </c>
      <c r="B4277" t="str">
        <f>"TX2SA-4.5V-1"</f>
        <v>TX2SA-4.5V-1</v>
      </c>
    </row>
    <row r="4278" spans="1:2" x14ac:dyDescent="0.25">
      <c r="A4278" t="str">
        <f>"TX2SA-4.5V-1-Z"</f>
        <v>TX2SA-4.5V-1-Z</v>
      </c>
      <c r="B4278" t="str">
        <f>"TX2SA-4.5V-1-Z"</f>
        <v>TX2SA-4.5V-1-Z</v>
      </c>
    </row>
    <row r="4279" spans="1:2" x14ac:dyDescent="0.25">
      <c r="A4279" t="str">
        <f>"TX2SA48J"</f>
        <v>TX2SA48J</v>
      </c>
      <c r="B4279" t="str">
        <f>"TX2SA-48V"</f>
        <v>TX2SA-48V</v>
      </c>
    </row>
    <row r="4280" spans="1:2" x14ac:dyDescent="0.25">
      <c r="A4280" t="str">
        <f>"TX2SA48ZJ"</f>
        <v>TX2SA48ZJ</v>
      </c>
      <c r="B4280" t="str">
        <f>"TX2SA-48V-Z"</f>
        <v>TX2SA-48V-Z</v>
      </c>
    </row>
    <row r="4281" spans="1:2" x14ac:dyDescent="0.25">
      <c r="A4281" t="str">
        <f>"TX2SA5J"</f>
        <v>TX2SA5J</v>
      </c>
      <c r="B4281" t="str">
        <f>"TX2SA-5V"</f>
        <v>TX2SA-5V</v>
      </c>
    </row>
    <row r="4282" spans="1:2" x14ac:dyDescent="0.25">
      <c r="A4282" t="str">
        <f>"TX2SA-5V-1"</f>
        <v>TX2SA-5V-1</v>
      </c>
      <c r="B4282" t="str">
        <f>"TX2SA-5V-1"</f>
        <v>TX2SA-5V-1</v>
      </c>
    </row>
    <row r="4283" spans="1:2" x14ac:dyDescent="0.25">
      <c r="A4283" t="str">
        <f>"TX2SA-5V-1-Z"</f>
        <v>TX2SA-5V-1-Z</v>
      </c>
      <c r="B4283" t="str">
        <f>"TX2SA-5V-1-Z"</f>
        <v>TX2SA-5V-1-Z</v>
      </c>
    </row>
    <row r="4284" spans="1:2" x14ac:dyDescent="0.25">
      <c r="A4284" t="str">
        <f>"TX2SA-5V-TH"</f>
        <v>TX2SA-5V-TH</v>
      </c>
      <c r="B4284" t="str">
        <f>"TX2SA-5V-TH"</f>
        <v>TX2SA-5V-TH</v>
      </c>
    </row>
    <row r="4285" spans="1:2" x14ac:dyDescent="0.25">
      <c r="A4285" t="str">
        <f>"TX2SA-5V-TH-Z"</f>
        <v>TX2SA-5V-TH-Z</v>
      </c>
      <c r="B4285" t="str">
        <f>"TX2SA-5V-TH-Z"</f>
        <v>TX2SA-5V-TH-Z</v>
      </c>
    </row>
    <row r="4286" spans="1:2" x14ac:dyDescent="0.25">
      <c r="A4286" t="str">
        <f>"TX2SA-5V-Y"</f>
        <v>TX2SA-5V-Y</v>
      </c>
      <c r="B4286" t="str">
        <f>"TX2SA-5V-Y"</f>
        <v>TX2SA-5V-Y</v>
      </c>
    </row>
    <row r="4287" spans="1:2" x14ac:dyDescent="0.25">
      <c r="A4287" t="str">
        <f>"TX2SA5ZJ"</f>
        <v>TX2SA5ZJ</v>
      </c>
      <c r="B4287" t="str">
        <f>"TX2SA-5V-Z"</f>
        <v>TX2SA-5V-Z</v>
      </c>
    </row>
    <row r="4288" spans="1:2" x14ac:dyDescent="0.25">
      <c r="A4288" t="str">
        <f>"TX2SA6J"</f>
        <v>TX2SA6J</v>
      </c>
      <c r="B4288" t="str">
        <f>"TX2SA-6V"</f>
        <v>TX2SA-6V</v>
      </c>
    </row>
    <row r="4289" spans="1:2" x14ac:dyDescent="0.25">
      <c r="A4289" t="str">
        <f>"TX2SA-6V-TH"</f>
        <v>TX2SA-6V-TH</v>
      </c>
      <c r="B4289" t="str">
        <f>"TX2SA-6V-TH"</f>
        <v>TX2SA-6V-TH</v>
      </c>
    </row>
    <row r="4290" spans="1:2" x14ac:dyDescent="0.25">
      <c r="A4290" t="str">
        <f>"TX2SA6ZJ"</f>
        <v>TX2SA6ZJ</v>
      </c>
      <c r="B4290" t="str">
        <f>"TX2SA-6V-Z"</f>
        <v>TX2SA-6V-Z</v>
      </c>
    </row>
    <row r="4291" spans="1:2" x14ac:dyDescent="0.25">
      <c r="A4291" t="str">
        <f>"TX2SA9J"</f>
        <v>TX2SA9J</v>
      </c>
      <c r="B4291" t="str">
        <f>"TX2SA-9V"</f>
        <v>TX2SA-9V</v>
      </c>
    </row>
    <row r="4292" spans="1:2" x14ac:dyDescent="0.25">
      <c r="A4292" t="str">
        <f>"TX2SA-9V-Y"</f>
        <v>TX2SA-9V-Y</v>
      </c>
      <c r="B4292" t="str">
        <f>"TX2SA-9V-Y"</f>
        <v>TX2SA-9V-Y</v>
      </c>
    </row>
    <row r="4293" spans="1:2" x14ac:dyDescent="0.25">
      <c r="A4293" t="str">
        <f>"TX2SA9ZJ"</f>
        <v>TX2SA9ZJ</v>
      </c>
      <c r="B4293" t="str">
        <f>"TX2SA-9V-Z"</f>
        <v>TX2SA-9V-Z</v>
      </c>
    </row>
    <row r="4294" spans="1:2" x14ac:dyDescent="0.25">
      <c r="A4294" t="str">
        <f>"TX2SAL1,5J"</f>
        <v>TX2SAL1,5J</v>
      </c>
      <c r="B4294" t="str">
        <f>"TX2SA-L-1.5V"</f>
        <v>TX2SA-L-1.5V</v>
      </c>
    </row>
    <row r="4295" spans="1:2" x14ac:dyDescent="0.25">
      <c r="A4295" t="str">
        <f>"TX2SA-L-1.5V-1"</f>
        <v>TX2SA-L-1.5V-1</v>
      </c>
      <c r="B4295" t="str">
        <f>"TX2SA-L-1.5V-1"</f>
        <v>TX2SA-L-1.5V-1</v>
      </c>
    </row>
    <row r="4296" spans="1:2" x14ac:dyDescent="0.25">
      <c r="A4296" t="str">
        <f>"TX2SAL12J"</f>
        <v>TX2SAL12J</v>
      </c>
      <c r="B4296" t="str">
        <f>"TX2SA-L-12V"</f>
        <v>TX2SA-L-12V</v>
      </c>
    </row>
    <row r="4297" spans="1:2" x14ac:dyDescent="0.25">
      <c r="A4297" t="str">
        <f>"TX2SA-L-12V-1"</f>
        <v>TX2SA-L-12V-1</v>
      </c>
      <c r="B4297" t="str">
        <f>"TX2SA-L-12V-1"</f>
        <v>TX2SA-L-12V-1</v>
      </c>
    </row>
    <row r="4298" spans="1:2" x14ac:dyDescent="0.25">
      <c r="A4298" t="str">
        <f>"TX2SAL12ZJ"</f>
        <v>TX2SAL12ZJ</v>
      </c>
      <c r="B4298" t="str">
        <f>"TX2SA-L-12V-Z"</f>
        <v>TX2SA-L-12V-Z</v>
      </c>
    </row>
    <row r="4299" spans="1:2" x14ac:dyDescent="0.25">
      <c r="A4299" t="str">
        <f>"TX2SAL212J"</f>
        <v>TX2SAL212J</v>
      </c>
      <c r="B4299" t="str">
        <f>"TX2SA-L2-12V"</f>
        <v>TX2SA-L2-12V</v>
      </c>
    </row>
    <row r="4300" spans="1:2" x14ac:dyDescent="0.25">
      <c r="A4300" t="str">
        <f>"TX2SA-L2-12V-1"</f>
        <v>TX2SA-L2-12V-1</v>
      </c>
      <c r="B4300" t="str">
        <f>"TX2SA-L2-12V-1"</f>
        <v>TX2SA-L2-12V-1</v>
      </c>
    </row>
    <row r="4301" spans="1:2" x14ac:dyDescent="0.25">
      <c r="A4301" t="str">
        <f>"TX2SAL212ZJ"</f>
        <v>TX2SAL212ZJ</v>
      </c>
      <c r="B4301" t="str">
        <f>"TX2SA-L2-12V-Z"</f>
        <v>TX2SA-L2-12V-Z</v>
      </c>
    </row>
    <row r="4302" spans="1:2" x14ac:dyDescent="0.25">
      <c r="A4302" t="str">
        <f>"TX2SAL224J"</f>
        <v>TX2SAL224J</v>
      </c>
      <c r="B4302" t="str">
        <f>"TX2SA-L2-24V"</f>
        <v>TX2SA-L2-24V</v>
      </c>
    </row>
    <row r="4303" spans="1:2" x14ac:dyDescent="0.25">
      <c r="A4303" t="str">
        <f>"TX2SA-L2-24V-1-Z"</f>
        <v>TX2SA-L2-24V-1-Z</v>
      </c>
      <c r="B4303" t="str">
        <f>"TX2SA-L2-24V-1-Z"</f>
        <v>TX2SA-L2-24V-1-Z</v>
      </c>
    </row>
    <row r="4304" spans="1:2" x14ac:dyDescent="0.25">
      <c r="A4304" t="str">
        <f>"TX2SA-L2-24V-Z"</f>
        <v>TX2SA-L2-24V-Z</v>
      </c>
      <c r="B4304" t="str">
        <f>"TX2SA-L2-24V-Z"</f>
        <v>TX2SA-L2-24V-Z</v>
      </c>
    </row>
    <row r="4305" spans="1:2" x14ac:dyDescent="0.25">
      <c r="A4305" t="str">
        <f>"TX2SAL23J"</f>
        <v>TX2SAL23J</v>
      </c>
      <c r="B4305" t="str">
        <f>"TX2SA-L2-3V"</f>
        <v>TX2SA-L2-3V</v>
      </c>
    </row>
    <row r="4306" spans="1:2" x14ac:dyDescent="0.25">
      <c r="A4306" t="str">
        <f>"TX2SAL23ZJ"</f>
        <v>TX2SAL23ZJ</v>
      </c>
      <c r="B4306" t="str">
        <f>"TX2SA-L2-3V-Z"</f>
        <v>TX2SA-L2-3V-Z</v>
      </c>
    </row>
    <row r="4307" spans="1:2" x14ac:dyDescent="0.25">
      <c r="A4307" t="str">
        <f>"TX2SAL24,5J"</f>
        <v>TX2SAL24,5J</v>
      </c>
      <c r="B4307" t="str">
        <f>"TX2SA-L2-4.5V"</f>
        <v>TX2SA-L2-4.5V</v>
      </c>
    </row>
    <row r="4308" spans="1:2" x14ac:dyDescent="0.25">
      <c r="A4308" t="str">
        <f>"TX2SAL24J"</f>
        <v>TX2SAL24J</v>
      </c>
      <c r="B4308" t="str">
        <f>"TX2SA-L-24V"</f>
        <v>TX2SA-L-24V</v>
      </c>
    </row>
    <row r="4309" spans="1:2" x14ac:dyDescent="0.25">
      <c r="A4309" t="str">
        <f>"TX2SA-L-24V-1"</f>
        <v>TX2SA-L-24V-1</v>
      </c>
      <c r="B4309" t="str">
        <f>"TX2SA-L-24V-1"</f>
        <v>TX2SA-L-24V-1</v>
      </c>
    </row>
    <row r="4310" spans="1:2" x14ac:dyDescent="0.25">
      <c r="A4310" t="str">
        <f>"TX2SA-L-24V-TH"</f>
        <v>TX2SA-L-24V-TH</v>
      </c>
      <c r="B4310" t="str">
        <f>"TX2SA-L-24V-TH"</f>
        <v>TX2SA-L-24V-TH</v>
      </c>
    </row>
    <row r="4311" spans="1:2" x14ac:dyDescent="0.25">
      <c r="A4311" t="str">
        <f>"TX2SA-L-24V-TH-Z"</f>
        <v>TX2SA-L-24V-TH-Z</v>
      </c>
      <c r="B4311" t="str">
        <f>"TX2SA-L-24V-TH-Z"</f>
        <v>TX2SA-L-24V-TH-Z</v>
      </c>
    </row>
    <row r="4312" spans="1:2" x14ac:dyDescent="0.25">
      <c r="A4312" t="str">
        <f>"TX2SAL24ZJ"</f>
        <v>TX2SAL24ZJ</v>
      </c>
      <c r="B4312" t="str">
        <f>"TX2SA-L-24V-Z"</f>
        <v>TX2SA-L-24V-Z</v>
      </c>
    </row>
    <row r="4313" spans="1:2" x14ac:dyDescent="0.25">
      <c r="A4313" t="str">
        <f>"TX2SAL25J"</f>
        <v>TX2SAL25J</v>
      </c>
      <c r="B4313" t="str">
        <f>"TX2SA-L2-5V"</f>
        <v>TX2SA-L2-5V</v>
      </c>
    </row>
    <row r="4314" spans="1:2" x14ac:dyDescent="0.25">
      <c r="A4314" t="str">
        <f>"TX2SAL25ZJ"</f>
        <v>TX2SAL25ZJ</v>
      </c>
      <c r="B4314" t="str">
        <f>"TX2SA-L2-5V-Z"</f>
        <v>TX2SA-L2-5V-Z</v>
      </c>
    </row>
    <row r="4315" spans="1:2" x14ac:dyDescent="0.25">
      <c r="A4315" t="str">
        <f>"TX2SAL26J"</f>
        <v>TX2SAL26J</v>
      </c>
      <c r="B4315" t="str">
        <f>"TX2SA-L2-6V"</f>
        <v>TX2SA-L2-6V</v>
      </c>
    </row>
    <row r="4316" spans="1:2" x14ac:dyDescent="0.25">
      <c r="A4316" t="str">
        <f>"TX2SA-L2-6V-Z"</f>
        <v>TX2SA-L2-6V-Z</v>
      </c>
      <c r="B4316" t="str">
        <f>"TX2SA-L2-6V-Z"</f>
        <v>TX2SA-L2-6V-Z</v>
      </c>
    </row>
    <row r="4317" spans="1:2" x14ac:dyDescent="0.25">
      <c r="A4317" t="str">
        <f>"TX2SAL29J"</f>
        <v>TX2SAL29J</v>
      </c>
      <c r="B4317" t="str">
        <f>"TX2SA-L2-9V"</f>
        <v>TX2SA-L2-9V</v>
      </c>
    </row>
    <row r="4318" spans="1:2" x14ac:dyDescent="0.25">
      <c r="A4318" t="str">
        <f>"TX2SA-L-3V"</f>
        <v>TX2SA-L-3V</v>
      </c>
      <c r="B4318" t="str">
        <f>"TX2SA-L-3V"</f>
        <v>TX2SA-L-3V</v>
      </c>
    </row>
    <row r="4319" spans="1:2" x14ac:dyDescent="0.25">
      <c r="A4319" t="str">
        <f>"TX2SA-L-3V-1"</f>
        <v>TX2SA-L-3V-1</v>
      </c>
      <c r="B4319" t="str">
        <f>"TX2SA-L-3V-1"</f>
        <v>TX2SA-L-3V-1</v>
      </c>
    </row>
    <row r="4320" spans="1:2" x14ac:dyDescent="0.25">
      <c r="A4320" t="str">
        <f>"TX2SAL3ZJ"</f>
        <v>TX2SAL3ZJ</v>
      </c>
      <c r="B4320" t="str">
        <f>"TX2SA-L-3V-Z"</f>
        <v>TX2SA-L-3V-Z</v>
      </c>
    </row>
    <row r="4321" spans="1:2" x14ac:dyDescent="0.25">
      <c r="A4321" t="str">
        <f>"TX2SAL4,5J"</f>
        <v>TX2SAL4,5J</v>
      </c>
      <c r="B4321" t="str">
        <f>"TX2SA-L-4.5V"</f>
        <v>TX2SA-L-4.5V</v>
      </c>
    </row>
    <row r="4322" spans="1:2" x14ac:dyDescent="0.25">
      <c r="A4322" t="str">
        <f>"TX2SA-L-4.5V-1"</f>
        <v>TX2SA-L-4.5V-1</v>
      </c>
      <c r="B4322" t="str">
        <f>"TX2SA-L-4.5V-1"</f>
        <v>TX2SA-L-4.5V-1</v>
      </c>
    </row>
    <row r="4323" spans="1:2" x14ac:dyDescent="0.25">
      <c r="A4323" t="str">
        <f>"TX2SAL5J"</f>
        <v>TX2SAL5J</v>
      </c>
      <c r="B4323" t="str">
        <f>"TX2SA-L-5V"</f>
        <v>TX2SA-L-5V</v>
      </c>
    </row>
    <row r="4324" spans="1:2" x14ac:dyDescent="0.25">
      <c r="A4324" t="str">
        <f>"TX2SA-L-5V-1"</f>
        <v>TX2SA-L-5V-1</v>
      </c>
      <c r="B4324" t="str">
        <f>"TX2SA-L-5V-1"</f>
        <v>TX2SA-L-5V-1</v>
      </c>
    </row>
    <row r="4325" spans="1:2" x14ac:dyDescent="0.25">
      <c r="A4325" t="str">
        <f>"TX2SA-L-5V-Z"</f>
        <v>TX2SA-L-5V-Z</v>
      </c>
      <c r="B4325" t="str">
        <f>"TX2SA-L-5V-Z"</f>
        <v>TX2SA-L-5V-Z</v>
      </c>
    </row>
    <row r="4326" spans="1:2" x14ac:dyDescent="0.25">
      <c r="A4326" t="str">
        <f>"TX2SA-L-6V-1"</f>
        <v>TX2SA-L-6V-1</v>
      </c>
      <c r="B4326" t="str">
        <f>"TX2SA-L-6V-1"</f>
        <v>TX2SA-L-6V-1</v>
      </c>
    </row>
    <row r="4327" spans="1:2" x14ac:dyDescent="0.25">
      <c r="A4327" t="str">
        <f>"TX2SA-L-9V-1"</f>
        <v>TX2SA-L-9V-1</v>
      </c>
      <c r="B4327" t="str">
        <f>"TX2SA-L-9V-1"</f>
        <v>TX2SA-L-9V-1</v>
      </c>
    </row>
    <row r="4328" spans="1:2" x14ac:dyDescent="0.25">
      <c r="A4328" t="str">
        <f>"TX2SALT12J"</f>
        <v>TX2SALT12J</v>
      </c>
      <c r="B4328" t="str">
        <f>"TX2SA-LT-12V"</f>
        <v>TX2SA-LT-12V</v>
      </c>
    </row>
    <row r="4329" spans="1:2" x14ac:dyDescent="0.25">
      <c r="A4329" t="str">
        <f>"TX2SA-LT-12V-1"</f>
        <v>TX2SA-LT-12V-1</v>
      </c>
      <c r="B4329" t="str">
        <f>"TX2SA-LT-12V-1"</f>
        <v>TX2SA-LT-12V-1</v>
      </c>
    </row>
    <row r="4330" spans="1:2" x14ac:dyDescent="0.25">
      <c r="A4330" t="str">
        <f>"TX2SA-LT-12V-1-Z"</f>
        <v>TX2SA-LT-12V-1-Z</v>
      </c>
      <c r="B4330" t="str">
        <f>"TX2SA-LT-12V-1-Z"</f>
        <v>TX2SA-LT-12V-1-Z</v>
      </c>
    </row>
    <row r="4331" spans="1:2" x14ac:dyDescent="0.25">
      <c r="A4331" t="str">
        <f>"TX2SA-LT-12V-TH"</f>
        <v>TX2SA-LT-12V-TH</v>
      </c>
      <c r="B4331" t="str">
        <f>"TX2SA-LT-12V-TH"</f>
        <v>TX2SA-LT-12V-TH</v>
      </c>
    </row>
    <row r="4332" spans="1:2" x14ac:dyDescent="0.25">
      <c r="A4332" t="str">
        <f>"TX2SALT12ZJ"</f>
        <v>TX2SALT12ZJ</v>
      </c>
      <c r="B4332" t="str">
        <f>"TX2SA-LT-12V-Z"</f>
        <v>TX2SA-LT-12V-Z</v>
      </c>
    </row>
    <row r="4333" spans="1:2" x14ac:dyDescent="0.25">
      <c r="A4333" t="str">
        <f>"TX2SALT24J"</f>
        <v>TX2SALT24J</v>
      </c>
      <c r="B4333" t="str">
        <f>"TX2SA-LT-24V"</f>
        <v>TX2SA-LT-24V</v>
      </c>
    </row>
    <row r="4334" spans="1:2" x14ac:dyDescent="0.25">
      <c r="A4334" t="str">
        <f>"TX2SA-LT-24V-Z"</f>
        <v>TX2SA-LT-24V-Z</v>
      </c>
      <c r="B4334" t="str">
        <f>"TX2SA-LT-24V-Z"</f>
        <v>TX2SA-LT-24V-Z</v>
      </c>
    </row>
    <row r="4335" spans="1:2" x14ac:dyDescent="0.25">
      <c r="A4335" t="str">
        <f>"TX2SALT3J"</f>
        <v>TX2SALT3J</v>
      </c>
      <c r="B4335" t="str">
        <f>"TX2SA-LT-3V"</f>
        <v>TX2SA-LT-3V</v>
      </c>
    </row>
    <row r="4336" spans="1:2" x14ac:dyDescent="0.25">
      <c r="A4336" t="str">
        <f>"TX2SA-LT-3V-TH"</f>
        <v>TX2SA-LT-3V-TH</v>
      </c>
      <c r="B4336" t="str">
        <f>"TX2SA-LT-3V-TH"</f>
        <v>TX2SA-LT-3V-TH</v>
      </c>
    </row>
    <row r="4337" spans="1:2" x14ac:dyDescent="0.25">
      <c r="A4337" t="str">
        <f>"TX2SALT3ZJ"</f>
        <v>TX2SALT3ZJ</v>
      </c>
      <c r="B4337" t="str">
        <f>"TX2SA-LT-3V-Z"</f>
        <v>TX2SA-LT-3V-Z</v>
      </c>
    </row>
    <row r="4338" spans="1:2" x14ac:dyDescent="0.25">
      <c r="A4338" t="str">
        <f>"TX2SA-LT-4.5V"</f>
        <v>TX2SA-LT-4.5V</v>
      </c>
      <c r="B4338" t="str">
        <f>"TX2SA-LT-4.5V"</f>
        <v>TX2SA-LT-4.5V</v>
      </c>
    </row>
    <row r="4339" spans="1:2" x14ac:dyDescent="0.25">
      <c r="A4339" t="str">
        <f>"TX2SA-LT-4.5V-Z"</f>
        <v>TX2SA-LT-4.5V-Z</v>
      </c>
      <c r="B4339" t="str">
        <f>"TX2SA-LT-4.5V-Z"</f>
        <v>TX2SA-LT-4.5V-Z</v>
      </c>
    </row>
    <row r="4340" spans="1:2" x14ac:dyDescent="0.25">
      <c r="A4340" t="str">
        <f>"TX2SALT5J"</f>
        <v>TX2SALT5J</v>
      </c>
      <c r="B4340" t="str">
        <f>"TX2SA-LT-5V"</f>
        <v>TX2SA-LT-5V</v>
      </c>
    </row>
    <row r="4341" spans="1:2" x14ac:dyDescent="0.25">
      <c r="A4341" t="str">
        <f>"TX2SA-LT-5V-1"</f>
        <v>TX2SA-LT-5V-1</v>
      </c>
      <c r="B4341" t="str">
        <f>"TX2SA-LT-5V-1"</f>
        <v>TX2SA-LT-5V-1</v>
      </c>
    </row>
    <row r="4342" spans="1:2" x14ac:dyDescent="0.25">
      <c r="A4342" t="str">
        <f>"TX2SA-LT-5V-1-Z"</f>
        <v>TX2SA-LT-5V-1-Z</v>
      </c>
      <c r="B4342" t="str">
        <f>"TX2SA-LT-5V-1-Z"</f>
        <v>TX2SA-LT-5V-1-Z</v>
      </c>
    </row>
    <row r="4343" spans="1:2" x14ac:dyDescent="0.25">
      <c r="A4343" t="str">
        <f>"TX2SA-LT-5V-TH"</f>
        <v>TX2SA-LT-5V-TH</v>
      </c>
      <c r="B4343" t="str">
        <f>"TX2SA-LT-5V-TH"</f>
        <v>TX2SA-LT-5V-TH</v>
      </c>
    </row>
    <row r="4344" spans="1:2" x14ac:dyDescent="0.25">
      <c r="A4344" t="str">
        <f>"TX2SA-LT-5V-TH-Z"</f>
        <v>TX2SA-LT-5V-TH-Z</v>
      </c>
      <c r="B4344" t="str">
        <f>"TX2SA-LT-5V-TH-Z"</f>
        <v>TX2SA-LT-5V-TH-Z</v>
      </c>
    </row>
    <row r="4345" spans="1:2" x14ac:dyDescent="0.25">
      <c r="A4345" t="str">
        <f>"TX2SALT5ZJ"</f>
        <v>TX2SALT5ZJ</v>
      </c>
      <c r="B4345" t="str">
        <f>"TX2SA-LT-5V-Z"</f>
        <v>TX2SA-LT-5V-Z</v>
      </c>
    </row>
    <row r="4346" spans="1:2" x14ac:dyDescent="0.25">
      <c r="A4346" t="str">
        <f>"TX2SA-LT-6V"</f>
        <v>TX2SA-LT-6V</v>
      </c>
      <c r="B4346" t="str">
        <f>"TX2SA-LT-6V"</f>
        <v>TX2SA-LT-6V</v>
      </c>
    </row>
    <row r="4347" spans="1:2" x14ac:dyDescent="0.25">
      <c r="A4347" t="str">
        <f>"TX2SS12J"</f>
        <v>TX2SS12J</v>
      </c>
      <c r="B4347" t="str">
        <f>"TX2SS-12V"</f>
        <v>TX2SS-12V</v>
      </c>
    </row>
    <row r="4348" spans="1:2" x14ac:dyDescent="0.25">
      <c r="A4348" t="str">
        <f>"TX2SS-12V-TH"</f>
        <v>TX2SS-12V-TH</v>
      </c>
      <c r="B4348" t="str">
        <f>"TX2SS-12V-TH"</f>
        <v>TX2SS-12V-TH</v>
      </c>
    </row>
    <row r="4349" spans="1:2" x14ac:dyDescent="0.25">
      <c r="A4349" t="str">
        <f>"TX2SS12ZJ"</f>
        <v>TX2SS12ZJ</v>
      </c>
      <c r="B4349" t="str">
        <f>"TX2SS-12V-Z"</f>
        <v>TX2SS-12V-Z</v>
      </c>
    </row>
    <row r="4350" spans="1:2" x14ac:dyDescent="0.25">
      <c r="A4350" t="str">
        <f>"TX2SS24J"</f>
        <v>TX2SS24J</v>
      </c>
      <c r="B4350" t="str">
        <f>"TX2SS-24V"</f>
        <v>TX2SS-24V</v>
      </c>
    </row>
    <row r="4351" spans="1:2" x14ac:dyDescent="0.25">
      <c r="A4351" t="str">
        <f>"TX2SS-24V-TH"</f>
        <v>TX2SS-24V-TH</v>
      </c>
      <c r="B4351" t="str">
        <f>"TX2SS-24V-TH"</f>
        <v>TX2SS-24V-TH</v>
      </c>
    </row>
    <row r="4352" spans="1:2" x14ac:dyDescent="0.25">
      <c r="A4352" t="str">
        <f>"TX2SS-24V-Z"</f>
        <v>TX2SS-24V-Z</v>
      </c>
      <c r="B4352" t="str">
        <f>"TX2SS-24V-Z"</f>
        <v>TX2SS-24V-Z</v>
      </c>
    </row>
    <row r="4353" spans="1:2" x14ac:dyDescent="0.25">
      <c r="A4353" t="str">
        <f>"TX2SS3J"</f>
        <v>TX2SS3J</v>
      </c>
      <c r="B4353" t="str">
        <f>"TX2SS-3V"</f>
        <v>TX2SS-3V</v>
      </c>
    </row>
    <row r="4354" spans="1:2" x14ac:dyDescent="0.25">
      <c r="A4354" t="str">
        <f>"TX2SS3ZJ"</f>
        <v>TX2SS3ZJ</v>
      </c>
      <c r="B4354" t="str">
        <f>"TX2SS-3V-Z"</f>
        <v>TX2SS-3V-Z</v>
      </c>
    </row>
    <row r="4355" spans="1:2" x14ac:dyDescent="0.25">
      <c r="A4355" t="str">
        <f>"TX2SS4,51J"</f>
        <v>TX2SS4,51J</v>
      </c>
      <c r="B4355" t="str">
        <f>"TX2SS-4.5V-1"</f>
        <v>TX2SS-4.5V-1</v>
      </c>
    </row>
    <row r="4356" spans="1:2" x14ac:dyDescent="0.25">
      <c r="A4356" t="str">
        <f>"TX2SS4,51ZJ"</f>
        <v>TX2SS4,51ZJ</v>
      </c>
      <c r="B4356" t="str">
        <f>"TX2SS-4.5V-1-Z"</f>
        <v>TX2SS-4.5V-1-Z</v>
      </c>
    </row>
    <row r="4357" spans="1:2" x14ac:dyDescent="0.25">
      <c r="A4357" t="str">
        <f>"TX2SS4,5J"</f>
        <v>TX2SS4,5J</v>
      </c>
      <c r="B4357" t="str">
        <f>"TX2SS-4.5V"</f>
        <v>TX2SS-4.5V</v>
      </c>
    </row>
    <row r="4358" spans="1:2" x14ac:dyDescent="0.25">
      <c r="A4358" t="str">
        <f>"TX2SS4,5XJ"</f>
        <v>TX2SS4,5XJ</v>
      </c>
      <c r="B4358" t="str">
        <f>"TX2SS-4.5V-X"</f>
        <v>TX2SS-4.5V-X</v>
      </c>
    </row>
    <row r="4359" spans="1:2" x14ac:dyDescent="0.25">
      <c r="A4359" t="str">
        <f>"TX2SS4,5ZJ"</f>
        <v>TX2SS4,5ZJ</v>
      </c>
      <c r="B4359" t="str">
        <f>"TX2SS-4.5V-Z"</f>
        <v>TX2SS-4.5V-Z</v>
      </c>
    </row>
    <row r="4360" spans="1:2" x14ac:dyDescent="0.25">
      <c r="A4360" t="str">
        <f>"TX2SS-4.5V-TH"</f>
        <v>TX2SS-4.5V-TH</v>
      </c>
      <c r="B4360" t="str">
        <f>"TX2SS-4.5V-TH"</f>
        <v>TX2SS-4.5V-TH</v>
      </c>
    </row>
    <row r="4361" spans="1:2" x14ac:dyDescent="0.25">
      <c r="A4361" t="str">
        <f>"TX2SS-48V"</f>
        <v>TX2SS-48V</v>
      </c>
      <c r="B4361" t="str">
        <f>"TX2SS-48V"</f>
        <v>TX2SS-48V</v>
      </c>
    </row>
    <row r="4362" spans="1:2" x14ac:dyDescent="0.25">
      <c r="A4362" t="str">
        <f>"TX2SS-48V-Z"</f>
        <v>TX2SS-48V-Z</v>
      </c>
      <c r="B4362" t="str">
        <f>"TX2SS-48V-Z"</f>
        <v>TX2SS-48V-Z</v>
      </c>
    </row>
    <row r="4363" spans="1:2" x14ac:dyDescent="0.25">
      <c r="A4363" t="str">
        <f>"TX2SS5J"</f>
        <v>TX2SS5J</v>
      </c>
      <c r="B4363" t="str">
        <f>"TX2SS-5V"</f>
        <v>TX2SS-5V</v>
      </c>
    </row>
    <row r="4364" spans="1:2" x14ac:dyDescent="0.25">
      <c r="A4364" t="str">
        <f>"TX2SS5ZJ"</f>
        <v>TX2SS5ZJ</v>
      </c>
      <c r="B4364" t="str">
        <f>"TX2SS-5V-Z"</f>
        <v>TX2SS-5V-Z</v>
      </c>
    </row>
    <row r="4365" spans="1:2" x14ac:dyDescent="0.25">
      <c r="A4365" t="str">
        <f>"TX2SS6ZJ"</f>
        <v>TX2SS6ZJ</v>
      </c>
      <c r="B4365" t="str">
        <f>"TX2SS-6V-Z"</f>
        <v>TX2SS-6V-Z</v>
      </c>
    </row>
    <row r="4366" spans="1:2" x14ac:dyDescent="0.25">
      <c r="A4366" t="str">
        <f>"TX2SS-9V-Z"</f>
        <v>TX2SS-9V-Z</v>
      </c>
      <c r="B4366" t="str">
        <f>"TX2SS-9V-Z"</f>
        <v>TX2SS-9V-Z</v>
      </c>
    </row>
    <row r="4367" spans="1:2" x14ac:dyDescent="0.25">
      <c r="A4367" t="str">
        <f>"TX2SSL12J"</f>
        <v>TX2SSL12J</v>
      </c>
      <c r="B4367" t="str">
        <f>"TX2SS-L-12V"</f>
        <v>TX2SS-L-12V</v>
      </c>
    </row>
    <row r="4368" spans="1:2" x14ac:dyDescent="0.25">
      <c r="A4368" t="str">
        <f>"TX2SS-L-12V-1"</f>
        <v>TX2SS-L-12V-1</v>
      </c>
      <c r="B4368" t="str">
        <f>"TX2SS-L-12V-1"</f>
        <v>TX2SS-L-12V-1</v>
      </c>
    </row>
    <row r="4369" spans="1:2" x14ac:dyDescent="0.25">
      <c r="A4369" t="str">
        <f>"TX2SS-L-12V-1-Z"</f>
        <v>TX2SS-L-12V-1-Z</v>
      </c>
      <c r="B4369" t="str">
        <f>"TX2SS-L-12V-1-Z"</f>
        <v>TX2SS-L-12V-1-Z</v>
      </c>
    </row>
    <row r="4370" spans="1:2" x14ac:dyDescent="0.25">
      <c r="A4370" t="str">
        <f>"TX2SS-L-12V-TH"</f>
        <v>TX2SS-L-12V-TH</v>
      </c>
      <c r="B4370" t="str">
        <f>"TX2SS-L-12V-TH"</f>
        <v>TX2SS-L-12V-TH</v>
      </c>
    </row>
    <row r="4371" spans="1:2" x14ac:dyDescent="0.25">
      <c r="A4371" t="str">
        <f>"TX2SS-L-12V-TH-Z"</f>
        <v>TX2SS-L-12V-TH-Z</v>
      </c>
      <c r="B4371" t="str">
        <f>"TX2SS-L-12V-TH-Z"</f>
        <v>TX2SS-L-12V-TH-Z</v>
      </c>
    </row>
    <row r="4372" spans="1:2" x14ac:dyDescent="0.25">
      <c r="A4372" t="str">
        <f>"TX2SS-L-12V-Z"</f>
        <v>TX2SS-L-12V-Z</v>
      </c>
      <c r="B4372" t="str">
        <f>"TX2SS-L-12V-Z"</f>
        <v>TX2SS-L-12V-Z</v>
      </c>
    </row>
    <row r="4373" spans="1:2" x14ac:dyDescent="0.25">
      <c r="A4373" t="str">
        <f>"TX2SSL212J"</f>
        <v>TX2SSL212J</v>
      </c>
      <c r="B4373" t="str">
        <f>"TX2SS-L2-12V"</f>
        <v>TX2SS-L2-12V</v>
      </c>
    </row>
    <row r="4374" spans="1:2" x14ac:dyDescent="0.25">
      <c r="A4374" t="str">
        <f>"TX2SS-L2-12V-Z"</f>
        <v>TX2SS-L2-12V-Z</v>
      </c>
      <c r="B4374" t="str">
        <f>"TX2SS-L2-12V-Z"</f>
        <v>TX2SS-L2-12V-Z</v>
      </c>
    </row>
    <row r="4375" spans="1:2" x14ac:dyDescent="0.25">
      <c r="A4375" t="str">
        <f>"TX2SSL224J"</f>
        <v>TX2SSL224J</v>
      </c>
      <c r="B4375" t="str">
        <f>"TX2SS-L2-24V"</f>
        <v>TX2SS-L2-24V</v>
      </c>
    </row>
    <row r="4376" spans="1:2" x14ac:dyDescent="0.25">
      <c r="A4376" t="str">
        <f>"TX2SS-L2-24V-Z"</f>
        <v>TX2SS-L2-24V-Z</v>
      </c>
      <c r="B4376" t="str">
        <f>"TX2SS-L2-24V-Z"</f>
        <v>TX2SS-L2-24V-Z</v>
      </c>
    </row>
    <row r="4377" spans="1:2" x14ac:dyDescent="0.25">
      <c r="A4377" t="str">
        <f>"TX2SSL23J"</f>
        <v>TX2SSL23J</v>
      </c>
      <c r="B4377" t="str">
        <f>"TX2SS-L2-3V"</f>
        <v>TX2SS-L2-3V</v>
      </c>
    </row>
    <row r="4378" spans="1:2" x14ac:dyDescent="0.25">
      <c r="A4378" t="str">
        <f>"TX2SSL23ZJ"</f>
        <v>TX2SSL23ZJ</v>
      </c>
      <c r="B4378" t="str">
        <f>"TX2SS-L2-3V-Z"</f>
        <v>TX2SS-L2-3V-Z</v>
      </c>
    </row>
    <row r="4379" spans="1:2" x14ac:dyDescent="0.25">
      <c r="A4379" t="str">
        <f>"TX2SSL24,5J"</f>
        <v>TX2SSL24,5J</v>
      </c>
      <c r="B4379" t="str">
        <f>"TX2SS-L2-4.5V"</f>
        <v>TX2SS-L2-4.5V</v>
      </c>
    </row>
    <row r="4380" spans="1:2" x14ac:dyDescent="0.25">
      <c r="A4380" t="str">
        <f>"TX2SSL24,5ZJ"</f>
        <v>TX2SSL24,5ZJ</v>
      </c>
      <c r="B4380" t="str">
        <f>"TX2SS-L2-4.5V-Z"</f>
        <v>TX2SS-L2-4.5V-Z</v>
      </c>
    </row>
    <row r="4381" spans="1:2" x14ac:dyDescent="0.25">
      <c r="A4381" t="str">
        <f>"TX2SS-L-24V"</f>
        <v>TX2SS-L-24V</v>
      </c>
      <c r="B4381" t="str">
        <f>"TX2SS-L-24V"</f>
        <v>TX2SS-L-24V</v>
      </c>
    </row>
    <row r="4382" spans="1:2" x14ac:dyDescent="0.25">
      <c r="A4382" t="str">
        <f>"TX2SSL25J"</f>
        <v>TX2SSL25J</v>
      </c>
      <c r="B4382" t="str">
        <f>"TX2SS-L2-5V"</f>
        <v>TX2SS-L2-5V</v>
      </c>
    </row>
    <row r="4383" spans="1:2" x14ac:dyDescent="0.25">
      <c r="A4383" t="str">
        <f>"TX2SS-L2-5V-Z"</f>
        <v>TX2SS-L2-5V-Z</v>
      </c>
      <c r="B4383" t="str">
        <f>"TX2SS-L2-5V-Z"</f>
        <v>TX2SS-L2-5V-Z</v>
      </c>
    </row>
    <row r="4384" spans="1:2" x14ac:dyDescent="0.25">
      <c r="A4384" t="str">
        <f>"TX2SSL29J"</f>
        <v>TX2SSL29J</v>
      </c>
      <c r="B4384" t="str">
        <f>"TX2SS-L2-9V"</f>
        <v>TX2SS-L2-9V</v>
      </c>
    </row>
    <row r="4385" spans="1:2" x14ac:dyDescent="0.25">
      <c r="A4385" t="str">
        <f>"TX2SS-L2-9V-Z"</f>
        <v>TX2SS-L2-9V-Z</v>
      </c>
      <c r="B4385" t="str">
        <f>"TX2SS-L2-9V-Z"</f>
        <v>TX2SS-L2-9V-Z</v>
      </c>
    </row>
    <row r="4386" spans="1:2" x14ac:dyDescent="0.25">
      <c r="A4386" t="str">
        <f>"TX2SSL3J"</f>
        <v>TX2SSL3J</v>
      </c>
      <c r="B4386" t="str">
        <f>"TX2SS-L-3V"</f>
        <v>TX2SS-L-3V</v>
      </c>
    </row>
    <row r="4387" spans="1:2" x14ac:dyDescent="0.25">
      <c r="A4387" t="str">
        <f>"TX2SSL4,5J"</f>
        <v>TX2SSL4,5J</v>
      </c>
      <c r="B4387" t="str">
        <f>"TX2SS-L-4.5V"</f>
        <v>TX2SS-L-4.5V</v>
      </c>
    </row>
    <row r="4388" spans="1:2" x14ac:dyDescent="0.25">
      <c r="A4388" t="str">
        <f>"TX2SSL4,5ZJ"</f>
        <v>TX2SSL4,5ZJ</v>
      </c>
      <c r="B4388" t="str">
        <f>"TX2SS-L-4.5V-Z"</f>
        <v>TX2SS-L-4.5V-Z</v>
      </c>
    </row>
    <row r="4389" spans="1:2" x14ac:dyDescent="0.25">
      <c r="A4389" t="str">
        <f>"TX2SSL5J"</f>
        <v>TX2SSL5J</v>
      </c>
      <c r="B4389" t="str">
        <f>"TX2SS-L-5V"</f>
        <v>TX2SS-L-5V</v>
      </c>
    </row>
    <row r="4390" spans="1:2" x14ac:dyDescent="0.25">
      <c r="A4390" t="str">
        <f>"TX2SSL5ZJ"</f>
        <v>TX2SSL5ZJ</v>
      </c>
      <c r="B4390" t="str">
        <f>"TX2SS-L-5V-Z"</f>
        <v>TX2SS-L-5V-Z</v>
      </c>
    </row>
    <row r="4391" spans="1:2" x14ac:dyDescent="0.25">
      <c r="A4391" t="str">
        <f>"TX2SSL9J"</f>
        <v>TX2SSL9J</v>
      </c>
      <c r="B4391" t="str">
        <f>"TX2SS-L-9V"</f>
        <v>TX2SS-L-9V</v>
      </c>
    </row>
    <row r="4392" spans="1:2" x14ac:dyDescent="0.25">
      <c r="A4392" t="str">
        <f>"TX2SS-LT-12V"</f>
        <v>TX2SS-LT-12V</v>
      </c>
      <c r="B4392" t="str">
        <f>"TX2SS-LT-12V"</f>
        <v>TX2SS-LT-12V</v>
      </c>
    </row>
    <row r="4393" spans="1:2" x14ac:dyDescent="0.25">
      <c r="A4393" t="str">
        <f>"TX2SS-LT-12V-Z"</f>
        <v>TX2SS-LT-12V-Z</v>
      </c>
      <c r="B4393" t="str">
        <f>"TX2SS-LT-12V-Z"</f>
        <v>TX2SS-LT-12V-Z</v>
      </c>
    </row>
    <row r="4394" spans="1:2" x14ac:dyDescent="0.25">
      <c r="A4394" t="str">
        <f>"TX2SS-LT-3V"</f>
        <v>TX2SS-LT-3V</v>
      </c>
      <c r="B4394" t="str">
        <f>"TX2SS-LT-3V"</f>
        <v>TX2SS-LT-3V</v>
      </c>
    </row>
    <row r="4395" spans="1:2" x14ac:dyDescent="0.25">
      <c r="A4395" t="str">
        <f>"TX2SS-LT-3V-Z"</f>
        <v>TX2SS-LT-3V-Z</v>
      </c>
      <c r="B4395" t="str">
        <f>"TX2SS-LT-3V-Z"</f>
        <v>TX2SS-LT-3V-Z</v>
      </c>
    </row>
    <row r="4396" spans="1:2" x14ac:dyDescent="0.25">
      <c r="A4396" t="str">
        <f>"TX2SSLT4,5ZJ"</f>
        <v>TX2SSLT4,5ZJ</v>
      </c>
      <c r="B4396" t="str">
        <f>"TX2SS-LT-4.5V-Z"</f>
        <v>TX2SS-LT-4.5V-Z</v>
      </c>
    </row>
    <row r="4397" spans="1:2" x14ac:dyDescent="0.25">
      <c r="A4397" t="str">
        <f>"TX2SS-LT-5V"</f>
        <v>TX2SS-LT-5V</v>
      </c>
      <c r="B4397" t="str">
        <f>"TX2SS-LT-5V"</f>
        <v>TX2SS-LT-5V</v>
      </c>
    </row>
    <row r="4398" spans="1:2" x14ac:dyDescent="0.25">
      <c r="A4398" t="str">
        <f>"TX2SS-LT-5V-Z"</f>
        <v>TX2SS-LT-5V-Z</v>
      </c>
      <c r="B4398" t="str">
        <f>"TX2SS-LT-5V-Z"</f>
        <v>TX2SS-LT-5V-Z</v>
      </c>
    </row>
    <row r="4399" spans="1:2" x14ac:dyDescent="0.25">
      <c r="A4399" t="str">
        <f>"TXD212J"</f>
        <v>TXD212J</v>
      </c>
      <c r="B4399" t="str">
        <f>"TXD2-12V"</f>
        <v>TXD2-12V</v>
      </c>
    </row>
    <row r="4400" spans="1:2" x14ac:dyDescent="0.25">
      <c r="A4400" t="str">
        <f>"TXD224J"</f>
        <v>TXD224J</v>
      </c>
      <c r="B4400" t="str">
        <f>"TXD2-24V"</f>
        <v>TXD2-24V</v>
      </c>
    </row>
    <row r="4401" spans="1:2" x14ac:dyDescent="0.25">
      <c r="A4401" t="str">
        <f>"TXD22M12J"</f>
        <v>TXD22M12J</v>
      </c>
      <c r="B4401" t="str">
        <f>"TXD2-2M-12V"</f>
        <v>TXD2-2M-12V</v>
      </c>
    </row>
    <row r="4402" spans="1:2" x14ac:dyDescent="0.25">
      <c r="A4402" t="str">
        <f>"TXD22M241J"</f>
        <v>TXD22M241J</v>
      </c>
      <c r="B4402" t="str">
        <f>"TXD2-2M-24V-1"</f>
        <v>TXD2-2M-24V-1</v>
      </c>
    </row>
    <row r="4403" spans="1:2" x14ac:dyDescent="0.25">
      <c r="A4403" t="str">
        <f>"TXD2-2M-4,5V"</f>
        <v>TXD2-2M-4,5V</v>
      </c>
      <c r="B4403" t="str">
        <f>"TXD2-2M-4.5V"</f>
        <v>TXD2-2M-4.5V</v>
      </c>
    </row>
    <row r="4404" spans="1:2" x14ac:dyDescent="0.25">
      <c r="A4404" t="str">
        <f>"TXD2-2M-5V"</f>
        <v>TXD2-2M-5V</v>
      </c>
      <c r="B4404" t="str">
        <f>"TXD2-2M-5V"</f>
        <v>TXD2-2M-5V</v>
      </c>
    </row>
    <row r="4405" spans="1:2" x14ac:dyDescent="0.25">
      <c r="A4405" t="str">
        <f>"TXD23J"</f>
        <v>TXD23J</v>
      </c>
      <c r="B4405" t="str">
        <f>"TXD2-3V"</f>
        <v>TXD2-3V</v>
      </c>
    </row>
    <row r="4406" spans="1:2" x14ac:dyDescent="0.25">
      <c r="A4406" t="str">
        <f>"TXD24,5J"</f>
        <v>TXD24,5J</v>
      </c>
      <c r="B4406" t="str">
        <f>"TXD2-4.5V"</f>
        <v>TXD2-4.5V</v>
      </c>
    </row>
    <row r="4407" spans="1:2" x14ac:dyDescent="0.25">
      <c r="A4407" t="str">
        <f>"TXD251J"</f>
        <v>TXD251J</v>
      </c>
      <c r="B4407" t="str">
        <f>"TXD2-5V-1"</f>
        <v>TXD2-5V-1</v>
      </c>
    </row>
    <row r="4408" spans="1:2" x14ac:dyDescent="0.25">
      <c r="A4408" t="str">
        <f>"TXD25J"</f>
        <v>TXD25J</v>
      </c>
      <c r="B4408" t="str">
        <f>"TXD2-5V"</f>
        <v>TXD2-5V</v>
      </c>
    </row>
    <row r="4409" spans="1:2" x14ac:dyDescent="0.25">
      <c r="A4409" t="str">
        <f>"TXD26J"</f>
        <v>TXD26J</v>
      </c>
      <c r="B4409" t="str">
        <f>"TXD2-6V"</f>
        <v>TXD2-6V</v>
      </c>
    </row>
    <row r="4410" spans="1:2" x14ac:dyDescent="0.25">
      <c r="A4410" t="str">
        <f>"TXD29J"</f>
        <v>TXD29J</v>
      </c>
      <c r="B4410" t="str">
        <f>"TXD2-9V"</f>
        <v>TXD2-9V</v>
      </c>
    </row>
    <row r="4411" spans="1:2" x14ac:dyDescent="0.25">
      <c r="A4411" t="str">
        <f>"TXD2L12J"</f>
        <v>TXD2L12J</v>
      </c>
      <c r="B4411" t="str">
        <f>"TXD2-L-12V"</f>
        <v>TXD2-L-12V</v>
      </c>
    </row>
    <row r="4412" spans="1:2" x14ac:dyDescent="0.25">
      <c r="A4412" t="str">
        <f>"TXD2-L-24V"</f>
        <v>TXD2-L-24V</v>
      </c>
      <c r="B4412" t="str">
        <f>"TXD2-L-24V"</f>
        <v>TXD2-L-24V</v>
      </c>
    </row>
    <row r="4413" spans="1:2" x14ac:dyDescent="0.25">
      <c r="A4413" t="str">
        <f>"TXD2L3J"</f>
        <v>TXD2L3J</v>
      </c>
      <c r="B4413" t="str">
        <f>"TXD2-L-3V"</f>
        <v>TXD2-L-3V</v>
      </c>
    </row>
    <row r="4414" spans="1:2" x14ac:dyDescent="0.25">
      <c r="A4414" t="str">
        <f>"TXD2L51J"</f>
        <v>TXD2L51J</v>
      </c>
      <c r="B4414" t="str">
        <f>"TXD2-L-5V-1"</f>
        <v>TXD2-L-5V-1</v>
      </c>
    </row>
    <row r="4415" spans="1:2" x14ac:dyDescent="0.25">
      <c r="A4415" t="str">
        <f>"TXD2L5J"</f>
        <v>TXD2L5J</v>
      </c>
      <c r="B4415" t="str">
        <f>"TXD2-L-5V"</f>
        <v>TXD2-L-5V</v>
      </c>
    </row>
    <row r="4416" spans="1:2" x14ac:dyDescent="0.25">
      <c r="A4416" t="str">
        <f>"TXD2SA12J"</f>
        <v>TXD2SA12J</v>
      </c>
      <c r="B4416" t="str">
        <f>"TXD2SA-12V"</f>
        <v>TXD2SA-12V</v>
      </c>
    </row>
    <row r="4417" spans="1:2" x14ac:dyDescent="0.25">
      <c r="A4417" t="str">
        <f>"TXD2SA12ZJ"</f>
        <v>TXD2SA12ZJ</v>
      </c>
      <c r="B4417" t="str">
        <f>"TXD2SA-12V-Z"</f>
        <v>TXD2SA-12V-Z</v>
      </c>
    </row>
    <row r="4418" spans="1:2" x14ac:dyDescent="0.25">
      <c r="A4418" t="str">
        <f>"TXD2SA24J"</f>
        <v>TXD2SA24J</v>
      </c>
      <c r="B4418" t="str">
        <f>"TXD2SA-24V"</f>
        <v>TXD2SA-24V</v>
      </c>
    </row>
    <row r="4419" spans="1:2" x14ac:dyDescent="0.25">
      <c r="A4419" t="str">
        <f>"TXD2SA24ZJ"</f>
        <v>TXD2SA24ZJ</v>
      </c>
      <c r="B4419" t="str">
        <f>"TXD2SA-24V-Z"</f>
        <v>TXD2SA-24V-Z</v>
      </c>
    </row>
    <row r="4420" spans="1:2" x14ac:dyDescent="0.25">
      <c r="A4420" t="str">
        <f>"TXD2SA2M12J"</f>
        <v>TXD2SA2M12J</v>
      </c>
      <c r="B4420" t="str">
        <f>"TXD2SA-2M-12V"</f>
        <v>TXD2SA-2M-12V</v>
      </c>
    </row>
    <row r="4421" spans="1:2" x14ac:dyDescent="0.25">
      <c r="A4421" t="str">
        <f>"TXD2SA-2M-24V-Z"</f>
        <v>TXD2SA-2M-24V-Z</v>
      </c>
      <c r="B4421" t="str">
        <f>"TXD2SA-2M-24V-Z"</f>
        <v>TXD2SA-2M-24V-Z</v>
      </c>
    </row>
    <row r="4422" spans="1:2" x14ac:dyDescent="0.25">
      <c r="A4422" t="str">
        <f>"TXD2SA2M5J"</f>
        <v>TXD2SA2M5J</v>
      </c>
      <c r="B4422" t="str">
        <f>"TX-D2SA-2M-5V"</f>
        <v>TX-D2SA-2M-5V</v>
      </c>
    </row>
    <row r="4423" spans="1:2" x14ac:dyDescent="0.25">
      <c r="A4423" t="str">
        <f>"TXD2SA2M5ZJ"</f>
        <v>TXD2SA2M5ZJ</v>
      </c>
      <c r="B4423" t="str">
        <f>"TX-D2SA-2M-5V-Z"</f>
        <v>TX-D2SA-2M-5V-Z</v>
      </c>
    </row>
    <row r="4424" spans="1:2" x14ac:dyDescent="0.25">
      <c r="A4424" t="str">
        <f>"TXD2SA3J"</f>
        <v>TXD2SA3J</v>
      </c>
      <c r="B4424" t="str">
        <f>"TXD2SA-3V"</f>
        <v>TXD2SA-3V</v>
      </c>
    </row>
    <row r="4425" spans="1:2" x14ac:dyDescent="0.25">
      <c r="A4425" t="str">
        <f>"TXD2SA3ZJ"</f>
        <v>TXD2SA3ZJ</v>
      </c>
      <c r="B4425" t="str">
        <f>"TXD2SA-3V-Z"</f>
        <v>TXD2SA-3V-Z</v>
      </c>
    </row>
    <row r="4426" spans="1:2" x14ac:dyDescent="0.25">
      <c r="A4426" t="str">
        <f>"TXD2SA4,5ZJ"</f>
        <v>TXD2SA4,5ZJ</v>
      </c>
      <c r="B4426" t="str">
        <f>"TXD2SA-4.5V-Z"</f>
        <v>TXD2SA-4.5V-Z</v>
      </c>
    </row>
    <row r="4427" spans="1:2" x14ac:dyDescent="0.25">
      <c r="A4427" t="str">
        <f>"TXD2SA5J"</f>
        <v>TXD2SA5J</v>
      </c>
      <c r="B4427" t="str">
        <f>"TXD2SA-5V"</f>
        <v>TXD2SA-5V</v>
      </c>
    </row>
    <row r="4428" spans="1:2" x14ac:dyDescent="0.25">
      <c r="A4428" t="str">
        <f>"TXD2SA5ZJ"</f>
        <v>TXD2SA5ZJ</v>
      </c>
      <c r="B4428" t="str">
        <f>"TXD2SA-5V-Z"</f>
        <v>TXD2SA-5V-Z</v>
      </c>
    </row>
    <row r="4429" spans="1:2" x14ac:dyDescent="0.25">
      <c r="A4429" t="str">
        <f>"TXD2SA6ZJ"</f>
        <v>TXD2SA6ZJ</v>
      </c>
      <c r="B4429" t="str">
        <f>"TXD2SA-6V-Z"</f>
        <v>TXD2SA-6V-Z</v>
      </c>
    </row>
    <row r="4430" spans="1:2" x14ac:dyDescent="0.25">
      <c r="A4430" t="str">
        <f>"TXD2SA-9V"</f>
        <v>TXD2SA-9V</v>
      </c>
      <c r="B4430" t="str">
        <f>"TXD2SA-9V"</f>
        <v>TXD2SA-9V</v>
      </c>
    </row>
    <row r="4431" spans="1:2" x14ac:dyDescent="0.25">
      <c r="A4431" t="str">
        <f>"TXD2SA-9V-Z"</f>
        <v>TXD2SA-9V-Z</v>
      </c>
      <c r="B4431" t="str">
        <f>"TXD2SA-9V-Z"</f>
        <v>TXD2SA-9V-Z</v>
      </c>
    </row>
    <row r="4432" spans="1:2" x14ac:dyDescent="0.25">
      <c r="A4432" t="str">
        <f>"TXD2SAL12J"</f>
        <v>TXD2SAL12J</v>
      </c>
      <c r="B4432" t="str">
        <f>"TXD2SA-L-12V"</f>
        <v>TXD2SA-L-12V</v>
      </c>
    </row>
    <row r="4433" spans="1:2" x14ac:dyDescent="0.25">
      <c r="A4433" t="str">
        <f>"TXD2SAL-12V-Z"</f>
        <v>TXD2SAL-12V-Z</v>
      </c>
      <c r="B4433" t="str">
        <f>"TXD2SAL-12V-Z"</f>
        <v>TXD2SAL-12V-Z</v>
      </c>
    </row>
    <row r="4434" spans="1:2" x14ac:dyDescent="0.25">
      <c r="A4434" t="str">
        <f>"TXD2SAL24J"</f>
        <v>TXD2SAL24J</v>
      </c>
      <c r="B4434" t="str">
        <f>"TXD2SA-L-24V"</f>
        <v>TXD2SA-L-24V</v>
      </c>
    </row>
    <row r="4435" spans="1:2" x14ac:dyDescent="0.25">
      <c r="A4435" t="str">
        <f>"TXD2SA-L-3V"</f>
        <v>TXD2SA-L-3V</v>
      </c>
      <c r="B4435" t="str">
        <f>"TXD2SA-L-3V"</f>
        <v>TXD2SA-L-3V</v>
      </c>
    </row>
    <row r="4436" spans="1:2" x14ac:dyDescent="0.25">
      <c r="A4436" t="str">
        <f>"TXD2SA-L-3V-1"</f>
        <v>TXD2SA-L-3V-1</v>
      </c>
      <c r="B4436" t="str">
        <f>"TXD2SA-L-3V-1"</f>
        <v>TXD2SA-L-3V-1</v>
      </c>
    </row>
    <row r="4437" spans="1:2" x14ac:dyDescent="0.25">
      <c r="A4437" t="str">
        <f>"TXD2SA-L-3V-Z"</f>
        <v>TXD2SA-L-3V-Z</v>
      </c>
      <c r="B4437" t="str">
        <f>"TXD2SA-L-3V-Z"</f>
        <v>TXD2SA-L-3V-Z</v>
      </c>
    </row>
    <row r="4438" spans="1:2" x14ac:dyDescent="0.25">
      <c r="A4438" t="str">
        <f>"TXD2SAL4,5J"</f>
        <v>TXD2SAL4,5J</v>
      </c>
      <c r="B4438" t="str">
        <f>"TXD2SA-L-4.5V"</f>
        <v>TXD2SA-L-4.5V</v>
      </c>
    </row>
    <row r="4439" spans="1:2" x14ac:dyDescent="0.25">
      <c r="A4439" t="str">
        <f>"TXD2SAL5J"</f>
        <v>TXD2SAL5J</v>
      </c>
      <c r="B4439" t="str">
        <f>"TXD2SA-L-5V"</f>
        <v>TXD2SA-L-5V</v>
      </c>
    </row>
    <row r="4440" spans="1:2" x14ac:dyDescent="0.25">
      <c r="A4440" t="str">
        <f>"TXD2SA-L-5V-Z"</f>
        <v>TXD2SA-L-5V-Z</v>
      </c>
      <c r="B4440" t="str">
        <f>"TXD2SA-L-5V-Z"</f>
        <v>TXD2SA-L-5V-Z</v>
      </c>
    </row>
    <row r="4441" spans="1:2" x14ac:dyDescent="0.25">
      <c r="A4441" t="str">
        <f>"TXD2SS12J"</f>
        <v>TXD2SS12J</v>
      </c>
      <c r="B4441" t="str">
        <f>"TXD2SS-12V"</f>
        <v>TXD2SS-12V</v>
      </c>
    </row>
    <row r="4442" spans="1:2" x14ac:dyDescent="0.25">
      <c r="A4442" t="str">
        <f>"TXD2SS-2M-12V"</f>
        <v>TXD2SS-2M-12V</v>
      </c>
      <c r="B4442" t="str">
        <f>"TXD2SS-2M-12V"</f>
        <v>TXD2SS-2M-12V</v>
      </c>
    </row>
    <row r="4443" spans="1:2" x14ac:dyDescent="0.25">
      <c r="A4443" t="str">
        <f>"TXD2SS5J"</f>
        <v>TXD2SS5J</v>
      </c>
      <c r="B4443" t="str">
        <f>"TXD2SS-5V"</f>
        <v>TXD2SS-5V</v>
      </c>
    </row>
    <row r="4444" spans="1:2" x14ac:dyDescent="0.25">
      <c r="A4444" t="str">
        <f>"TXS21,5J"</f>
        <v>TXS21,5J</v>
      </c>
      <c r="B4444" t="str">
        <f>"TXS2-1.5V"</f>
        <v>TXS2-1.5V</v>
      </c>
    </row>
    <row r="4445" spans="1:2" x14ac:dyDescent="0.25">
      <c r="A4445" t="str">
        <f>"TXS2-1.5V-1"</f>
        <v>TXS2-1.5V-1</v>
      </c>
      <c r="B4445" t="str">
        <f>"TXS2-1.5V-1"</f>
        <v>TXS2-1.5V-1</v>
      </c>
    </row>
    <row r="4446" spans="1:2" x14ac:dyDescent="0.25">
      <c r="A4446" t="str">
        <f>"TXS212J"</f>
        <v>TXS212J</v>
      </c>
      <c r="B4446" t="str">
        <f>"TXS2-12V"</f>
        <v>TXS2-12V</v>
      </c>
    </row>
    <row r="4447" spans="1:2" x14ac:dyDescent="0.25">
      <c r="A4447" t="str">
        <f>"TXS2-12V-1"</f>
        <v>TXS2-12V-1</v>
      </c>
      <c r="B4447" t="str">
        <f>"TXS2-12V-1"</f>
        <v>TXS2-12V-1</v>
      </c>
    </row>
    <row r="4448" spans="1:2" x14ac:dyDescent="0.25">
      <c r="A4448" t="str">
        <f>"TXS224J"</f>
        <v>TXS224J</v>
      </c>
      <c r="B4448" t="str">
        <f>"TXS2-24V"</f>
        <v>TXS2-24V</v>
      </c>
    </row>
    <row r="4449" spans="1:2" x14ac:dyDescent="0.25">
      <c r="A4449" t="str">
        <f>"TXS2-24V-1"</f>
        <v>TXS2-24V-1</v>
      </c>
      <c r="B4449" t="str">
        <f>"TXS2-24V-1"</f>
        <v>TXS2-24V-1</v>
      </c>
    </row>
    <row r="4450" spans="1:2" x14ac:dyDescent="0.25">
      <c r="A4450" t="str">
        <f>"TXS23J"</f>
        <v>TXS23J</v>
      </c>
      <c r="B4450" t="str">
        <f>"TXS2-3V"</f>
        <v>TXS2-3V</v>
      </c>
    </row>
    <row r="4451" spans="1:2" x14ac:dyDescent="0.25">
      <c r="A4451" t="str">
        <f>"TXS2-3V-1"</f>
        <v>TXS2-3V-1</v>
      </c>
      <c r="B4451" t="str">
        <f>"TXS2-3V-1"</f>
        <v>TXS2-3V-1</v>
      </c>
    </row>
    <row r="4452" spans="1:2" x14ac:dyDescent="0.25">
      <c r="A4452" t="str">
        <f>"TXS24,5J"</f>
        <v>TXS24,5J</v>
      </c>
      <c r="B4452" t="str">
        <f>"TXS2-4.5V"</f>
        <v>TXS2-4.5V</v>
      </c>
    </row>
    <row r="4453" spans="1:2" x14ac:dyDescent="0.25">
      <c r="A4453" t="str">
        <f>"TXS2-4.5V-1"</f>
        <v>TXS2-4.5V-1</v>
      </c>
      <c r="B4453" t="str">
        <f>"TXS2-4.5V-1"</f>
        <v>TXS2-4.5V-1</v>
      </c>
    </row>
    <row r="4454" spans="1:2" x14ac:dyDescent="0.25">
      <c r="A4454" t="str">
        <f>"TXS26J"</f>
        <v>TXS26J</v>
      </c>
      <c r="B4454" t="str">
        <f>"TXS2-6V"</f>
        <v>TXS2-6V</v>
      </c>
    </row>
    <row r="4455" spans="1:2" x14ac:dyDescent="0.25">
      <c r="A4455" t="str">
        <f>"TXS2-6V-1"</f>
        <v>TXS2-6V-1</v>
      </c>
      <c r="B4455" t="str">
        <f>"TXS2-6V-1"</f>
        <v>TXS2-6V-1</v>
      </c>
    </row>
    <row r="4456" spans="1:2" x14ac:dyDescent="0.25">
      <c r="A4456" t="str">
        <f>"TXS29J"</f>
        <v>TXS29J</v>
      </c>
      <c r="B4456" t="str">
        <f>"TXS2-9V"</f>
        <v>TXS2-9V</v>
      </c>
    </row>
    <row r="4457" spans="1:2" x14ac:dyDescent="0.25">
      <c r="A4457" t="str">
        <f>"TXS2-9V-1"</f>
        <v>TXS2-9V-1</v>
      </c>
      <c r="B4457" t="str">
        <f>"TXS2-9V-1"</f>
        <v>TXS2-9V-1</v>
      </c>
    </row>
    <row r="4458" spans="1:2" x14ac:dyDescent="0.25">
      <c r="A4458" t="str">
        <f>"TXS2L1,5J"</f>
        <v>TXS2L1,5J</v>
      </c>
      <c r="B4458" t="str">
        <f>"TXS2-L-1.5V"</f>
        <v>TXS2-L-1.5V</v>
      </c>
    </row>
    <row r="4459" spans="1:2" x14ac:dyDescent="0.25">
      <c r="A4459" t="str">
        <f>"TXS2L12J"</f>
        <v>TXS2L12J</v>
      </c>
      <c r="B4459" t="str">
        <f>"TXS2-L-12V"</f>
        <v>TXS2-L-12V</v>
      </c>
    </row>
    <row r="4460" spans="1:2" x14ac:dyDescent="0.25">
      <c r="A4460" t="str">
        <f>"TXS2L21,5J"</f>
        <v>TXS2L21,5J</v>
      </c>
      <c r="B4460" t="str">
        <f>"TXS2-L2-1.5V"</f>
        <v>TXS2-L2-1.5V</v>
      </c>
    </row>
    <row r="4461" spans="1:2" x14ac:dyDescent="0.25">
      <c r="A4461" t="str">
        <f>"TXS2L212J"</f>
        <v>TXS2L212J</v>
      </c>
      <c r="B4461" t="str">
        <f>"TXS2-L2-12V"</f>
        <v>TXS2-L2-12V</v>
      </c>
    </row>
    <row r="4462" spans="1:2" x14ac:dyDescent="0.25">
      <c r="A4462" t="str">
        <f>"TXS2L224J"</f>
        <v>TXS2L224J</v>
      </c>
      <c r="B4462" t="str">
        <f>"TXS2-L2-24V"</f>
        <v>TXS2-L2-24V</v>
      </c>
    </row>
    <row r="4463" spans="1:2" x14ac:dyDescent="0.25">
      <c r="A4463" t="str">
        <f>"TXS2L23J"</f>
        <v>TXS2L23J</v>
      </c>
      <c r="B4463" t="str">
        <f>"TXS2-L2-3V"</f>
        <v>TXS2-L2-3V</v>
      </c>
    </row>
    <row r="4464" spans="1:2" x14ac:dyDescent="0.25">
      <c r="A4464" t="str">
        <f>"TXS2L24,5J"</f>
        <v>TXS2L24,5J</v>
      </c>
      <c r="B4464" t="str">
        <f>"TXS2-L2-4.5V"</f>
        <v>TXS2-L2-4.5V</v>
      </c>
    </row>
    <row r="4465" spans="1:2" x14ac:dyDescent="0.25">
      <c r="A4465" t="str">
        <f>"TXS2-L2-9V"</f>
        <v>TXS2-L2-9V</v>
      </c>
      <c r="B4465" t="str">
        <f>"TXS2-L2-9V"</f>
        <v>TXS2-L2-9V</v>
      </c>
    </row>
    <row r="4466" spans="1:2" x14ac:dyDescent="0.25">
      <c r="A4466" t="str">
        <f>"TXS2L3J"</f>
        <v>TXS2L3J</v>
      </c>
      <c r="B4466" t="str">
        <f>"TXS2-L-3V"</f>
        <v>TXS2-L-3V</v>
      </c>
    </row>
    <row r="4467" spans="1:2" x14ac:dyDescent="0.25">
      <c r="A4467" t="str">
        <f>"TXS2L4,5J"</f>
        <v>TXS2L4,5J</v>
      </c>
      <c r="B4467" t="str">
        <f>"TXS2-L-4.5V"</f>
        <v>TXS2-L-4.5V</v>
      </c>
    </row>
    <row r="4468" spans="1:2" x14ac:dyDescent="0.25">
      <c r="A4468" t="str">
        <f>"TXS2-L-4.5V-1"</f>
        <v>TXS2-L-4.5V-1</v>
      </c>
      <c r="B4468" t="str">
        <f>"TXS2-L-4.5V-1"</f>
        <v>TXS2-L-4.5V-1</v>
      </c>
    </row>
    <row r="4469" spans="1:2" x14ac:dyDescent="0.25">
      <c r="A4469" t="str">
        <f>"TXS2-L-6V"</f>
        <v>TXS2-L-6V</v>
      </c>
      <c r="B4469" t="str">
        <f>"TXS2-L-6V"</f>
        <v>TXS2-L-6V</v>
      </c>
    </row>
    <row r="4470" spans="1:2" x14ac:dyDescent="0.25">
      <c r="A4470" t="str">
        <f>"TXS2-LT-24V"</f>
        <v>TXS2-LT-24V</v>
      </c>
      <c r="B4470" t="str">
        <f>"TXS2-LT-24V"</f>
        <v>TXS2-LT-24V</v>
      </c>
    </row>
    <row r="4471" spans="1:2" x14ac:dyDescent="0.25">
      <c r="A4471" t="str">
        <f>"TXS2SA1,5J"</f>
        <v>TXS2SA1,5J</v>
      </c>
      <c r="B4471" t="str">
        <f>"TXS2SA-1.5V"</f>
        <v>TXS2SA-1.5V</v>
      </c>
    </row>
    <row r="4472" spans="1:2" x14ac:dyDescent="0.25">
      <c r="A4472" t="str">
        <f>"TXS2SA-1.5V-1"</f>
        <v>TXS2SA-1.5V-1</v>
      </c>
      <c r="B4472" t="str">
        <f>"TXS2SA-1.5V-1"</f>
        <v>TXS2SA-1.5V-1</v>
      </c>
    </row>
    <row r="4473" spans="1:2" x14ac:dyDescent="0.25">
      <c r="A4473" t="str">
        <f>"TXS2SA-1.5V-Z"</f>
        <v>TXS2SA-1.5V-Z</v>
      </c>
      <c r="B4473" t="str">
        <f>"TXS2SA-1.5V-Z"</f>
        <v>TXS2SA-1.5V-Z</v>
      </c>
    </row>
    <row r="4474" spans="1:2" x14ac:dyDescent="0.25">
      <c r="A4474" t="str">
        <f>"TXS2SA12J"</f>
        <v>TXS2SA12J</v>
      </c>
      <c r="B4474" t="str">
        <f>"TXS2SA-12V"</f>
        <v>TXS2SA-12V</v>
      </c>
    </row>
    <row r="4475" spans="1:2" x14ac:dyDescent="0.25">
      <c r="A4475" t="str">
        <f>"TXS2SA-12V-1"</f>
        <v>TXS2SA-12V-1</v>
      </c>
      <c r="B4475" t="str">
        <f>"TXS2SA-12V-1"</f>
        <v>TXS2SA-12V-1</v>
      </c>
    </row>
    <row r="4476" spans="1:2" x14ac:dyDescent="0.25">
      <c r="A4476" t="str">
        <f>"TXS2SA-12V-Y"</f>
        <v>TXS2SA-12V-Y</v>
      </c>
      <c r="B4476" t="str">
        <f>"TXS2SA-12V-Y"</f>
        <v>TXS2SA-12V-Y</v>
      </c>
    </row>
    <row r="4477" spans="1:2" x14ac:dyDescent="0.25">
      <c r="A4477" t="str">
        <f>"TXS2SA12ZJ"</f>
        <v>TXS2SA12ZJ</v>
      </c>
      <c r="B4477" t="str">
        <f>"TXS2SA-12V-Z"</f>
        <v>TXS2SA-12V-Z</v>
      </c>
    </row>
    <row r="4478" spans="1:2" x14ac:dyDescent="0.25">
      <c r="A4478" t="str">
        <f>"TXS2SA24J"</f>
        <v>TXS2SA24J</v>
      </c>
      <c r="B4478" t="str">
        <f>"TXS2SA-24V"</f>
        <v>TXS2SA-24V</v>
      </c>
    </row>
    <row r="4479" spans="1:2" x14ac:dyDescent="0.25">
      <c r="A4479" t="str">
        <f>"TXS2SA-24V-1"</f>
        <v>TXS2SA-24V-1</v>
      </c>
      <c r="B4479" t="str">
        <f>"TXS2SA-24V-1"</f>
        <v>TXS2SA-24V-1</v>
      </c>
    </row>
    <row r="4480" spans="1:2" x14ac:dyDescent="0.25">
      <c r="A4480" t="str">
        <f>"TXS2SA24ZJ"</f>
        <v>TXS2SA24ZJ</v>
      </c>
      <c r="B4480" t="str">
        <f>"TXS2SA-24V-Z"</f>
        <v>TXS2SA-24V-Z</v>
      </c>
    </row>
    <row r="4481" spans="1:2" x14ac:dyDescent="0.25">
      <c r="A4481" t="str">
        <f>"TXS2SA3J"</f>
        <v>TXS2SA3J</v>
      </c>
      <c r="B4481" t="str">
        <f>"TXS2SA-3V"</f>
        <v>TXS2SA-3V</v>
      </c>
    </row>
    <row r="4482" spans="1:2" x14ac:dyDescent="0.25">
      <c r="A4482" t="str">
        <f>"TXS2SA-3V-1"</f>
        <v>TXS2SA-3V-1</v>
      </c>
      <c r="B4482" t="str">
        <f>"TXS2SA-3V-1"</f>
        <v>TXS2SA-3V-1</v>
      </c>
    </row>
    <row r="4483" spans="1:2" x14ac:dyDescent="0.25">
      <c r="A4483" t="str">
        <f>"TXS2SA-3V-1-Z"</f>
        <v>TXS2SA-3V-1-Z</v>
      </c>
      <c r="B4483" t="str">
        <f>"TXS2SA-3V-1-Z"</f>
        <v>TXS2SA-3V-1-Z</v>
      </c>
    </row>
    <row r="4484" spans="1:2" x14ac:dyDescent="0.25">
      <c r="A4484" t="str">
        <f>"TXS2SA-3V-Y"</f>
        <v>TXS2SA-3V-Y</v>
      </c>
      <c r="B4484" t="str">
        <f>"TXS2SA-3V-Y"</f>
        <v>TXS2SA-3V-Y</v>
      </c>
    </row>
    <row r="4485" spans="1:2" x14ac:dyDescent="0.25">
      <c r="A4485" t="str">
        <f>"TXS2SA3ZJ"</f>
        <v>TXS2SA3ZJ</v>
      </c>
      <c r="B4485" t="str">
        <f>"TXS2SA-3V-Z"</f>
        <v>TXS2SA-3V-Z</v>
      </c>
    </row>
    <row r="4486" spans="1:2" x14ac:dyDescent="0.25">
      <c r="A4486" t="str">
        <f>"TXS2SA4,5J"</f>
        <v>TXS2SA4,5J</v>
      </c>
      <c r="B4486" t="str">
        <f>"TXS2SA-4.5V"</f>
        <v>TXS2SA-4.5V</v>
      </c>
    </row>
    <row r="4487" spans="1:2" x14ac:dyDescent="0.25">
      <c r="A4487" t="str">
        <f>"TXS2SA-4,5V-1"</f>
        <v>TXS2SA-4,5V-1</v>
      </c>
      <c r="B4487" t="str">
        <f>"TXS2SA-4.5V-1"</f>
        <v>TXS2SA-4.5V-1</v>
      </c>
    </row>
    <row r="4488" spans="1:2" x14ac:dyDescent="0.25">
      <c r="A4488" t="str">
        <f>"TXS2SA-4,5V-1-Z"</f>
        <v>TXS2SA-4,5V-1-Z</v>
      </c>
      <c r="B4488" t="str">
        <f>"TXS2SA-4.5V-1-Z"</f>
        <v>TXS2SA-4.5V-1-Z</v>
      </c>
    </row>
    <row r="4489" spans="1:2" x14ac:dyDescent="0.25">
      <c r="A4489" t="str">
        <f>"TXS2SA-4,5V-Y"</f>
        <v>TXS2SA-4,5V-Y</v>
      </c>
      <c r="B4489" t="str">
        <f>"TXS2SA-4.5V-Y"</f>
        <v>TXS2SA-4.5V-Y</v>
      </c>
    </row>
    <row r="4490" spans="1:2" x14ac:dyDescent="0.25">
      <c r="A4490" t="str">
        <f>"TXS2SA4,5ZJ"</f>
        <v>TXS2SA4,5ZJ</v>
      </c>
      <c r="B4490" t="str">
        <f>"TXS2SA-4.5V-Z"</f>
        <v>TXS2SA-4.5V-Z</v>
      </c>
    </row>
    <row r="4491" spans="1:2" x14ac:dyDescent="0.25">
      <c r="A4491" t="str">
        <f>"TXS2SA6J"</f>
        <v>TXS2SA6J</v>
      </c>
      <c r="B4491" t="str">
        <f>"TXS2SA-6V"</f>
        <v>TXS2SA-6V</v>
      </c>
    </row>
    <row r="4492" spans="1:2" x14ac:dyDescent="0.25">
      <c r="A4492" t="str">
        <f>"TXS2SA-6V-1"</f>
        <v>TXS2SA-6V-1</v>
      </c>
      <c r="B4492" t="str">
        <f>"TXS2SA-6V-1"</f>
        <v>TXS2SA-6V-1</v>
      </c>
    </row>
    <row r="4493" spans="1:2" x14ac:dyDescent="0.25">
      <c r="A4493" t="str">
        <f>"TXS2SA-6V-Z"</f>
        <v>TXS2SA-6V-Z</v>
      </c>
      <c r="B4493" t="str">
        <f>"TXS2SA-6V-Z"</f>
        <v>TXS2SA-6V-Z</v>
      </c>
    </row>
    <row r="4494" spans="1:2" x14ac:dyDescent="0.25">
      <c r="A4494" t="str">
        <f>"TXS2SA9J"</f>
        <v>TXS2SA9J</v>
      </c>
      <c r="B4494" t="str">
        <f>"TXS2SA-9V"</f>
        <v>TXS2SA-9V</v>
      </c>
    </row>
    <row r="4495" spans="1:2" x14ac:dyDescent="0.25">
      <c r="A4495" t="str">
        <f>"TXS2SA-9V-1"</f>
        <v>TXS2SA-9V-1</v>
      </c>
      <c r="B4495" t="str">
        <f>"TXS2SA-9V-1"</f>
        <v>TXS2SA-9V-1</v>
      </c>
    </row>
    <row r="4496" spans="1:2" x14ac:dyDescent="0.25">
      <c r="A4496" t="str">
        <f>"TXS2SA9ZJ"</f>
        <v>TXS2SA9ZJ</v>
      </c>
      <c r="B4496" t="str">
        <f>"TXS2SA-9V-Z"</f>
        <v>TXS2SA-9V-Z</v>
      </c>
    </row>
    <row r="4497" spans="1:2" x14ac:dyDescent="0.25">
      <c r="A4497" t="str">
        <f>"TXS2SA-L-1.5V"</f>
        <v>TXS2SA-L-1.5V</v>
      </c>
      <c r="B4497" t="str">
        <f>"TXS2SA-L-1.5V"</f>
        <v>TXS2SA-L-1.5V</v>
      </c>
    </row>
    <row r="4498" spans="1:2" x14ac:dyDescent="0.25">
      <c r="A4498" t="str">
        <f>"TXS2SA-L-12V"</f>
        <v>TXS2SA-L-12V</v>
      </c>
      <c r="B4498" t="str">
        <f>"TXS2SA-L-12V"</f>
        <v>TXS2SA-L-12V</v>
      </c>
    </row>
    <row r="4499" spans="1:2" x14ac:dyDescent="0.25">
      <c r="A4499" t="str">
        <f>"TXS2SAL21,5J"</f>
        <v>TXS2SAL21,5J</v>
      </c>
      <c r="B4499" t="str">
        <f>"TXS2SA-L2-1.5V"</f>
        <v>TXS2SA-L2-1.5V</v>
      </c>
    </row>
    <row r="4500" spans="1:2" x14ac:dyDescent="0.25">
      <c r="A4500" t="str">
        <f>"TXS2SAL21,5XJ"</f>
        <v>TXS2SAL21,5XJ</v>
      </c>
      <c r="B4500" t="str">
        <f>"TXS2SA-L2-1.5V-X"</f>
        <v>TXS2SA-L2-1.5V-X</v>
      </c>
    </row>
    <row r="4501" spans="1:2" x14ac:dyDescent="0.25">
      <c r="A4501" t="str">
        <f>"TXS2SAL21,5ZJ"</f>
        <v>TXS2SAL21,5ZJ</v>
      </c>
      <c r="B4501" t="str">
        <f>"TXS2SA-L2-1.5V-Z"</f>
        <v>TXS2SA-L2-1.5V-Z</v>
      </c>
    </row>
    <row r="4502" spans="1:2" x14ac:dyDescent="0.25">
      <c r="A4502" t="str">
        <f>"TXS2SAL212J"</f>
        <v>TXS2SAL212J</v>
      </c>
      <c r="B4502" t="str">
        <f>"TXS2SA-L2-12V"</f>
        <v>TXS2SA-L2-12V</v>
      </c>
    </row>
    <row r="4503" spans="1:2" x14ac:dyDescent="0.25">
      <c r="A4503" t="str">
        <f>"TXS2SAL212ZJ"</f>
        <v>TXS2SAL212ZJ</v>
      </c>
      <c r="B4503" t="str">
        <f>"TXS2SA-L2-12V-Z"</f>
        <v>TXS2SA-L2-12V-Z</v>
      </c>
    </row>
    <row r="4504" spans="1:2" x14ac:dyDescent="0.25">
      <c r="A4504" t="str">
        <f>"TXS2SA-L2-24V-Z"</f>
        <v>TXS2SA-L2-24V-Z</v>
      </c>
      <c r="B4504" t="str">
        <f>"TXS2SA-L2-24V-Z"</f>
        <v>TXS2SA-L2-24V-Z</v>
      </c>
    </row>
    <row r="4505" spans="1:2" x14ac:dyDescent="0.25">
      <c r="A4505" t="str">
        <f>"TXS2SAL23J"</f>
        <v>TXS2SAL23J</v>
      </c>
      <c r="B4505" t="str">
        <f>"TXS2SA-L2-3V"</f>
        <v>TXS2SA-L2-3V</v>
      </c>
    </row>
    <row r="4506" spans="1:2" x14ac:dyDescent="0.25">
      <c r="A4506" t="str">
        <f>"TXS2SAL23ZJ"</f>
        <v>TXS2SAL23ZJ</v>
      </c>
      <c r="B4506" t="str">
        <f>"TXS2SA-L2-3V-Z"</f>
        <v>TXS2SA-L2-3V-Z</v>
      </c>
    </row>
    <row r="4507" spans="1:2" x14ac:dyDescent="0.25">
      <c r="A4507" t="str">
        <f>"TXS2SAL24,5J"</f>
        <v>TXS2SAL24,5J</v>
      </c>
      <c r="B4507" t="str">
        <f>"TXS2SA-L2-4.5V"</f>
        <v>TXS2SA-L2-4.5V</v>
      </c>
    </row>
    <row r="4508" spans="1:2" x14ac:dyDescent="0.25">
      <c r="A4508" t="str">
        <f>"TXS2SA-L-24V"</f>
        <v>TXS2SA-L-24V</v>
      </c>
      <c r="B4508" t="str">
        <f>"TXS2SA-L-24V"</f>
        <v>TXS2SA-L-24V</v>
      </c>
    </row>
    <row r="4509" spans="1:2" x14ac:dyDescent="0.25">
      <c r="A4509" t="str">
        <f>"TXS2SA-L-24V-Z"</f>
        <v>TXS2SA-L-24V-Z</v>
      </c>
      <c r="B4509" t="str">
        <f>"TXS2SA-L-24V-Z"</f>
        <v>TXS2SA-L-24V-Z</v>
      </c>
    </row>
    <row r="4510" spans="1:2" x14ac:dyDescent="0.25">
      <c r="A4510" t="str">
        <f>"TXS2SA-L2-9V"</f>
        <v>TXS2SA-L2-9V</v>
      </c>
      <c r="B4510" t="str">
        <f>"TXS2SA-L2-9V"</f>
        <v>TXS2SA-L2-9V</v>
      </c>
    </row>
    <row r="4511" spans="1:2" x14ac:dyDescent="0.25">
      <c r="A4511" t="str">
        <f>"TXS2SA-L-3V"</f>
        <v>TXS2SA-L-3V</v>
      </c>
      <c r="B4511" t="str">
        <f>"TXS2SA-L-3V"</f>
        <v>TXS2SA-L-3V</v>
      </c>
    </row>
    <row r="4512" spans="1:2" x14ac:dyDescent="0.25">
      <c r="A4512" t="str">
        <f>"TXS2SA-L-4.5V"</f>
        <v>TXS2SA-L-4.5V</v>
      </c>
      <c r="B4512" t="str">
        <f>"TXS2SA-L-4.5V"</f>
        <v>TXS2SA-L-4.5V</v>
      </c>
    </row>
    <row r="4513" spans="1:2" x14ac:dyDescent="0.25">
      <c r="A4513" t="str">
        <f>"TXS2SA-L-4.5V-1"</f>
        <v>TXS2SA-L-4.5V-1</v>
      </c>
      <c r="B4513" t="str">
        <f>"TXS2SA-L-4.5V-1"</f>
        <v>TXS2SA-L-4.5V-1</v>
      </c>
    </row>
    <row r="4514" spans="1:2" x14ac:dyDescent="0.25">
      <c r="A4514" t="str">
        <f>"TXS2SA-L-6V"</f>
        <v>TXS2SA-L-6V</v>
      </c>
      <c r="B4514" t="str">
        <f>"TXS2SA-L-6V"</f>
        <v>TXS2SA-L-6V</v>
      </c>
    </row>
    <row r="4515" spans="1:2" x14ac:dyDescent="0.25">
      <c r="A4515" t="str">
        <f>"TXS2SA-L-9V"</f>
        <v>TXS2SA-L-9V</v>
      </c>
      <c r="B4515" t="str">
        <f>"TXS2SA-L-9V"</f>
        <v>TXS2SA-L-9V</v>
      </c>
    </row>
    <row r="4516" spans="1:2" x14ac:dyDescent="0.25">
      <c r="A4516" t="str">
        <f>"TXS2SA-LT-24V-1"</f>
        <v>TXS2SA-LT-24V-1</v>
      </c>
      <c r="B4516" t="str">
        <f>"TXS2SA-LT-24V-1"</f>
        <v>TXS2SA-LT-24V-1</v>
      </c>
    </row>
    <row r="4517" spans="1:2" x14ac:dyDescent="0.25">
      <c r="A4517" t="str">
        <f>"TXS2SA-LT-24V-1-Z"</f>
        <v>TXS2SA-LT-24V-1-Z</v>
      </c>
      <c r="B4517" t="str">
        <f>"TXS2SA-LT-24V-1-Z"</f>
        <v>TXS2SA-LT-24V-1-Z</v>
      </c>
    </row>
    <row r="4518" spans="1:2" x14ac:dyDescent="0.25">
      <c r="A4518" t="str">
        <f>"TXS2SA-LT-3V"</f>
        <v>TXS2SA-LT-3V</v>
      </c>
      <c r="B4518" t="str">
        <f>"TXS2SA-LT-3V"</f>
        <v>TXS2SA-LT-3V</v>
      </c>
    </row>
    <row r="4519" spans="1:2" x14ac:dyDescent="0.25">
      <c r="A4519" t="str">
        <f>"TXS2SA-LT-3V-1"</f>
        <v>TXS2SA-LT-3V-1</v>
      </c>
      <c r="B4519" t="str">
        <f>"TXS2SA-LT-3V-1"</f>
        <v>TXS2SA-LT-3V-1</v>
      </c>
    </row>
    <row r="4520" spans="1:2" x14ac:dyDescent="0.25">
      <c r="A4520" t="str">
        <f>"TXS2SA-LT-3V-Z"</f>
        <v>TXS2SA-LT-3V-Z</v>
      </c>
      <c r="B4520" t="str">
        <f>"TXS2SA-LT-3V-Z"</f>
        <v>TXS2SA-LT-3V-Z</v>
      </c>
    </row>
    <row r="4521" spans="1:2" x14ac:dyDescent="0.25">
      <c r="A4521" t="str">
        <f>"TXS2SA-LT-4,5V-1"</f>
        <v>TXS2SA-LT-4,5V-1</v>
      </c>
      <c r="B4521" t="str">
        <f>"TXS2SA-LT-4,5V-1"</f>
        <v>TXS2SA-LT-4,5V-1</v>
      </c>
    </row>
    <row r="4522" spans="1:2" x14ac:dyDescent="0.25">
      <c r="A4522" t="str">
        <f>"TXS2SA-LT-4,5V-1-Z"</f>
        <v>TXS2SA-LT-4,5V-1-Z</v>
      </c>
      <c r="B4522" t="str">
        <f>"TXS2SA-LT-4.5V-1-Z"</f>
        <v>TXS2SA-LT-4.5V-1-Z</v>
      </c>
    </row>
    <row r="4523" spans="1:2" x14ac:dyDescent="0.25">
      <c r="A4523" t="str">
        <f>"TXS2SA-LT-6V-1"</f>
        <v>TXS2SA-LT-6V-1</v>
      </c>
      <c r="B4523" t="str">
        <f>"TXS2SA-LT-6V-1"</f>
        <v>TXS2SA-LT-6V-1</v>
      </c>
    </row>
    <row r="4524" spans="1:2" x14ac:dyDescent="0.25">
      <c r="A4524" t="str">
        <f>"TXS2SA-LT-6V-1-Z"</f>
        <v>TXS2SA-LT-6V-1-Z</v>
      </c>
      <c r="B4524" t="str">
        <f>"TXS2SA-LT-6V-1-Z"</f>
        <v>TXS2SA-LT-6V-1-Z</v>
      </c>
    </row>
    <row r="4525" spans="1:2" x14ac:dyDescent="0.25">
      <c r="A4525" t="str">
        <f>"TXS2SS12J"</f>
        <v>TXS2SS12J</v>
      </c>
      <c r="B4525" t="str">
        <f>"TXS2SS-12V"</f>
        <v>TXS2SS-12V</v>
      </c>
    </row>
    <row r="4526" spans="1:2" x14ac:dyDescent="0.25">
      <c r="A4526" t="str">
        <f>"TXS2SS3J"</f>
        <v>TXS2SS3J</v>
      </c>
      <c r="B4526" t="str">
        <f>"TXS2SS-3V"</f>
        <v>TXS2SS-3V</v>
      </c>
    </row>
    <row r="4527" spans="1:2" x14ac:dyDescent="0.25">
      <c r="A4527" t="str">
        <f>"TXS2SS-3V-Z"</f>
        <v>TXS2SS-3V-Z</v>
      </c>
      <c r="B4527" t="str">
        <f>"TXS2SS-3V-Z"</f>
        <v>TXS2SS-3V-Z</v>
      </c>
    </row>
    <row r="4528" spans="1:2" x14ac:dyDescent="0.25">
      <c r="A4528" t="str">
        <f>"TXS2SS-4.5V"</f>
        <v>TXS2SS-4.5V</v>
      </c>
      <c r="B4528" t="str">
        <f>"TXS2SS-4.5V"</f>
        <v>TXS2SS-4.5V</v>
      </c>
    </row>
    <row r="4529" spans="1:2" x14ac:dyDescent="0.25">
      <c r="A4529" t="str">
        <f>"TXS2SS-4.5V-1"</f>
        <v>TXS2SS-4.5V-1</v>
      </c>
      <c r="B4529" t="str">
        <f>"TXS2SS-4.5V-1"</f>
        <v>TXS2SS-4.5V-1</v>
      </c>
    </row>
    <row r="4530" spans="1:2" x14ac:dyDescent="0.25">
      <c r="A4530" t="str">
        <f>"TXS2SS-4.5V-Z"</f>
        <v>TXS2SS-4.5V-Z</v>
      </c>
      <c r="B4530" t="str">
        <f>"TXS2SS-4.5V-Z"</f>
        <v>TXS2SS-4.5V-Z</v>
      </c>
    </row>
    <row r="4531" spans="1:2" x14ac:dyDescent="0.25">
      <c r="A4531" t="str">
        <f>"TXS2SS-L-1.5V"</f>
        <v>TXS2SS-L-1.5V</v>
      </c>
      <c r="B4531" t="str">
        <f>"TXS2SS-L-1.5V"</f>
        <v>TXS2SS-L-1.5V</v>
      </c>
    </row>
    <row r="4532" spans="1:2" x14ac:dyDescent="0.25">
      <c r="A4532" t="str">
        <f>"TXS2SSL23ZJ"</f>
        <v>TXS2SSL23ZJ</v>
      </c>
      <c r="B4532" t="str">
        <f>"TXS2SS-L2-3V-Z"</f>
        <v>TXS2SS-L2-3V-Z</v>
      </c>
    </row>
    <row r="4533" spans="1:2" x14ac:dyDescent="0.25">
      <c r="A4533" t="str">
        <f>"TXS2SS-L-3V"</f>
        <v>TXS2SS-L-3V</v>
      </c>
      <c r="B4533" t="str">
        <f>"TXS2SS-L-3V"</f>
        <v>TXS2SS-L-3V</v>
      </c>
    </row>
    <row r="4534" spans="1:2" x14ac:dyDescent="0.25">
      <c r="A4534" t="str">
        <f>"TXS2SS-L-3V-Z"</f>
        <v>TXS2SS-L-3V-Z</v>
      </c>
      <c r="B4534" t="str">
        <f>"TXS2SS-L-3V-Z"</f>
        <v>TXS2SS-L-3V-Z</v>
      </c>
    </row>
    <row r="4535" spans="1:2" x14ac:dyDescent="0.25">
      <c r="A4535" t="str">
        <f>"TXS2SS-L-4.5V"</f>
        <v>TXS2SS-L-4.5V</v>
      </c>
      <c r="B4535" t="str">
        <f>"TXS2SS-L-4.5V"</f>
        <v>TXS2SS-L-4.5V</v>
      </c>
    </row>
    <row r="4536" spans="1:2" x14ac:dyDescent="0.25">
      <c r="A4536" t="str">
        <f>"WD1811BJ"</f>
        <v>WD1811BJ</v>
      </c>
      <c r="B4536" t="str">
        <f>"WD1811B"</f>
        <v>WD1811B</v>
      </c>
    </row>
    <row r="4537" spans="1:2" x14ac:dyDescent="0.25">
      <c r="A4537" t="str">
        <f>"WD1811GJ"</f>
        <v>WD1811GJ</v>
      </c>
      <c r="B4537" t="str">
        <f>"WD1811G"</f>
        <v>WD1811G</v>
      </c>
    </row>
    <row r="4538" spans="1:2" x14ac:dyDescent="0.25">
      <c r="A4538" t="str">
        <f>"WD1811RJ"</f>
        <v>WD1811RJ</v>
      </c>
      <c r="B4538" t="str">
        <f>"WD1811R"</f>
        <v>WD1811R</v>
      </c>
    </row>
    <row r="4539" spans="1:2" x14ac:dyDescent="0.25">
      <c r="A4539" t="str">
        <f>"WD1811YJ"</f>
        <v>WD1811YJ</v>
      </c>
      <c r="B4539" t="str">
        <f>"WD1811Y"</f>
        <v>WD1811Y</v>
      </c>
    </row>
    <row r="4540" spans="1:2" x14ac:dyDescent="0.25">
      <c r="A4540" t="str">
        <f>"WD1811Z"</f>
        <v>WD1811Z</v>
      </c>
      <c r="B4540" t="str">
        <f>"WD1811Z"</f>
        <v>WD1811Z</v>
      </c>
    </row>
    <row r="4541" spans="1:2" x14ac:dyDescent="0.25">
      <c r="A4541" t="str">
        <f>"WD1901J"</f>
        <v>WD1901J</v>
      </c>
      <c r="B4541" t="str">
        <f>"WD1901"</f>
        <v>WD1901</v>
      </c>
    </row>
    <row r="4542" spans="1:2" x14ac:dyDescent="0.25">
      <c r="A4542" t="str">
        <f>"WD1902J"</f>
        <v>WD1902J</v>
      </c>
      <c r="B4542" t="str">
        <f>"WD1902"</f>
        <v>WD1902</v>
      </c>
    </row>
    <row r="4543" spans="1:2" x14ac:dyDescent="0.25">
      <c r="A4543" t="str">
        <f>"WD1911J"</f>
        <v>WD1911J</v>
      </c>
      <c r="B4543" t="str">
        <f>"WD1911"</f>
        <v>WD1911</v>
      </c>
    </row>
    <row r="4544" spans="1:2" x14ac:dyDescent="0.25">
      <c r="A4544" t="str">
        <f>"WDB1821B"</f>
        <v>WDB1821B</v>
      </c>
      <c r="B4544" t="str">
        <f>"WDB1821B"</f>
        <v>WDB1821B</v>
      </c>
    </row>
  </sheetData>
  <conditionalFormatting sqref="A1:A2 A4545:A1048576">
    <cfRule type="duplicateValues" dxfId="2" priority="3"/>
  </conditionalFormatting>
  <conditionalFormatting sqref="A3:A15">
    <cfRule type="duplicateValues" dxfId="1" priority="2"/>
  </conditionalFormatting>
  <conditionalFormatting sqref="A16:A4544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Bichler (70B3289)</dc:creator>
  <cp:lastModifiedBy>Markus Bichler (70B3289)</cp:lastModifiedBy>
  <dcterms:created xsi:type="dcterms:W3CDTF">2023-06-28T11:52:51Z</dcterms:created>
  <dcterms:modified xsi:type="dcterms:W3CDTF">2023-06-28T11:56:20Z</dcterms:modified>
</cp:coreProperties>
</file>